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52\iCloudDrive\RPM\"/>
    </mc:Choice>
  </mc:AlternateContent>
  <bookViews>
    <workbookView xWindow="1800" yWindow="4005" windowWidth="14760" windowHeight="11265" tabRatio="742" activeTab="6"/>
  </bookViews>
  <sheets>
    <sheet name="Avergae heart rate (HR)" sheetId="3" r:id="rId1"/>
    <sheet name="HR fasted" sheetId="4" r:id="rId2"/>
    <sheet name="HR at rest after 3 h" sheetId="1" r:id="rId3"/>
    <sheet name="HR at 75 W workload" sheetId="5" r:id="rId4"/>
    <sheet name="HR at 100 W " sheetId="6" r:id="rId5"/>
    <sheet name="HR at 125 W" sheetId="7" r:id="rId6"/>
    <sheet name="HR at 150 W" sheetId="8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7"/>
  <c r="A8" i="6"/>
  <c r="A8" i="5"/>
  <c r="A8" i="1"/>
  <c r="A8" i="4"/>
  <c r="N20" i="8"/>
  <c r="M20" i="8"/>
  <c r="H20" i="8"/>
  <c r="G20" i="8"/>
  <c r="N19" i="8"/>
  <c r="M19" i="8"/>
  <c r="H19" i="8"/>
  <c r="G19" i="8"/>
  <c r="N18" i="8"/>
  <c r="M18" i="8"/>
  <c r="H18" i="8"/>
  <c r="G18" i="8"/>
  <c r="P12" i="8"/>
  <c r="O12" i="8"/>
  <c r="P11" i="8"/>
  <c r="O11" i="8"/>
  <c r="P10" i="8"/>
  <c r="O10" i="8"/>
  <c r="P9" i="8"/>
  <c r="O9" i="8"/>
  <c r="J9" i="8"/>
  <c r="I9" i="8"/>
  <c r="P8" i="8"/>
  <c r="O8" i="8"/>
  <c r="J8" i="8"/>
  <c r="I8" i="8"/>
  <c r="P7" i="8"/>
  <c r="O7" i="8"/>
  <c r="J7" i="8"/>
  <c r="I7" i="8"/>
  <c r="P6" i="8"/>
  <c r="O6" i="8"/>
  <c r="J6" i="8"/>
  <c r="I6" i="8"/>
  <c r="N20" i="7"/>
  <c r="M20" i="7"/>
  <c r="H20" i="7"/>
  <c r="G20" i="7"/>
  <c r="N19" i="7"/>
  <c r="M19" i="7"/>
  <c r="H19" i="7"/>
  <c r="G19" i="7"/>
  <c r="N18" i="7"/>
  <c r="M18" i="7"/>
  <c r="H18" i="7"/>
  <c r="G18" i="7"/>
  <c r="P12" i="7"/>
  <c r="O12" i="7"/>
  <c r="P11" i="7"/>
  <c r="O11" i="7"/>
  <c r="P10" i="7"/>
  <c r="O10" i="7"/>
  <c r="P9" i="7"/>
  <c r="O9" i="7"/>
  <c r="J9" i="7"/>
  <c r="I9" i="7"/>
  <c r="P8" i="7"/>
  <c r="O8" i="7"/>
  <c r="J8" i="7"/>
  <c r="I8" i="7"/>
  <c r="P7" i="7"/>
  <c r="O7" i="7"/>
  <c r="J7" i="7"/>
  <c r="I7" i="7"/>
  <c r="P6" i="7"/>
  <c r="P20" i="7" s="1"/>
  <c r="O6" i="7"/>
  <c r="J6" i="7"/>
  <c r="I6" i="7"/>
  <c r="N20" i="6"/>
  <c r="M20" i="6"/>
  <c r="H20" i="6"/>
  <c r="G20" i="6"/>
  <c r="N19" i="6"/>
  <c r="M19" i="6"/>
  <c r="H19" i="6"/>
  <c r="G19" i="6"/>
  <c r="N18" i="6"/>
  <c r="M18" i="6"/>
  <c r="H18" i="6"/>
  <c r="G18" i="6"/>
  <c r="P12" i="6"/>
  <c r="O12" i="6"/>
  <c r="P11" i="6"/>
  <c r="O11" i="6"/>
  <c r="P10" i="6"/>
  <c r="O10" i="6"/>
  <c r="P9" i="6"/>
  <c r="O9" i="6"/>
  <c r="J9" i="6"/>
  <c r="I9" i="6"/>
  <c r="P8" i="6"/>
  <c r="O8" i="6"/>
  <c r="J8" i="6"/>
  <c r="I8" i="6"/>
  <c r="P7" i="6"/>
  <c r="O7" i="6"/>
  <c r="J7" i="6"/>
  <c r="I7" i="6"/>
  <c r="P6" i="6"/>
  <c r="O6" i="6"/>
  <c r="J6" i="6"/>
  <c r="I6" i="6"/>
  <c r="N20" i="5"/>
  <c r="M20" i="5"/>
  <c r="H20" i="5"/>
  <c r="G20" i="5"/>
  <c r="N19" i="5"/>
  <c r="M19" i="5"/>
  <c r="H19" i="5"/>
  <c r="G19" i="5"/>
  <c r="N18" i="5"/>
  <c r="M18" i="5"/>
  <c r="H18" i="5"/>
  <c r="G18" i="5"/>
  <c r="P12" i="5"/>
  <c r="O12" i="5"/>
  <c r="P11" i="5"/>
  <c r="O11" i="5"/>
  <c r="P10" i="5"/>
  <c r="O10" i="5"/>
  <c r="P9" i="5"/>
  <c r="O9" i="5"/>
  <c r="J9" i="5"/>
  <c r="I9" i="5"/>
  <c r="P8" i="5"/>
  <c r="O8" i="5"/>
  <c r="J8" i="5"/>
  <c r="I8" i="5"/>
  <c r="P7" i="5"/>
  <c r="O7" i="5"/>
  <c r="J7" i="5"/>
  <c r="I7" i="5"/>
  <c r="P6" i="5"/>
  <c r="O6" i="5"/>
  <c r="J6" i="5"/>
  <c r="I6" i="5"/>
  <c r="N20" i="4"/>
  <c r="M20" i="4"/>
  <c r="H20" i="4"/>
  <c r="G20" i="4"/>
  <c r="N19" i="4"/>
  <c r="M19" i="4"/>
  <c r="H19" i="4"/>
  <c r="G19" i="4"/>
  <c r="N18" i="4"/>
  <c r="M18" i="4"/>
  <c r="H18" i="4"/>
  <c r="G18" i="4"/>
  <c r="P12" i="4"/>
  <c r="O12" i="4"/>
  <c r="P11" i="4"/>
  <c r="O11" i="4"/>
  <c r="P10" i="4"/>
  <c r="O10" i="4"/>
  <c r="P9" i="4"/>
  <c r="O9" i="4"/>
  <c r="J9" i="4"/>
  <c r="I9" i="4"/>
  <c r="P8" i="4"/>
  <c r="O8" i="4"/>
  <c r="J8" i="4"/>
  <c r="I8" i="4"/>
  <c r="P7" i="4"/>
  <c r="O7" i="4"/>
  <c r="J7" i="4"/>
  <c r="I7" i="4"/>
  <c r="P6" i="4"/>
  <c r="O6" i="4"/>
  <c r="J6" i="4"/>
  <c r="I6" i="4"/>
  <c r="N20" i="3"/>
  <c r="M20" i="3"/>
  <c r="H20" i="3"/>
  <c r="G20" i="3"/>
  <c r="N19" i="3"/>
  <c r="M19" i="3"/>
  <c r="H19" i="3"/>
  <c r="G19" i="3"/>
  <c r="N18" i="3"/>
  <c r="M18" i="3"/>
  <c r="H18" i="3"/>
  <c r="G18" i="3"/>
  <c r="P12" i="3"/>
  <c r="O12" i="3"/>
  <c r="P11" i="3"/>
  <c r="O11" i="3"/>
  <c r="P10" i="3"/>
  <c r="O10" i="3"/>
  <c r="P9" i="3"/>
  <c r="O9" i="3"/>
  <c r="J9" i="3"/>
  <c r="I9" i="3"/>
  <c r="P8" i="3"/>
  <c r="O8" i="3"/>
  <c r="J8" i="3"/>
  <c r="I8" i="3"/>
  <c r="A8" i="3"/>
  <c r="P7" i="3"/>
  <c r="O7" i="3"/>
  <c r="J7" i="3"/>
  <c r="J19" i="3" s="1"/>
  <c r="I7" i="3"/>
  <c r="P6" i="3"/>
  <c r="O6" i="3"/>
  <c r="O20" i="3" s="1"/>
  <c r="J6" i="3"/>
  <c r="I6" i="3"/>
  <c r="O12" i="1"/>
  <c r="P12" i="1"/>
  <c r="J18" i="8" l="1"/>
  <c r="I20" i="3"/>
  <c r="I20" i="6"/>
  <c r="J20" i="3"/>
  <c r="P19" i="3"/>
  <c r="P20" i="3"/>
  <c r="P20" i="6"/>
  <c r="J20" i="7"/>
  <c r="O20" i="8"/>
  <c r="P20" i="8"/>
  <c r="I19" i="8"/>
  <c r="O18" i="8"/>
  <c r="I20" i="8"/>
  <c r="P18" i="8"/>
  <c r="J19" i="8"/>
  <c r="J20" i="8"/>
  <c r="H29" i="8" s="1"/>
  <c r="I18" i="8"/>
  <c r="O19" i="8"/>
  <c r="P19" i="8"/>
  <c r="O20" i="7"/>
  <c r="I19" i="7"/>
  <c r="O18" i="7"/>
  <c r="O19" i="7"/>
  <c r="J18" i="7"/>
  <c r="P18" i="7"/>
  <c r="J19" i="7"/>
  <c r="P19" i="7"/>
  <c r="I18" i="7"/>
  <c r="I20" i="7"/>
  <c r="O20" i="6"/>
  <c r="O18" i="6"/>
  <c r="J20" i="6"/>
  <c r="I19" i="6"/>
  <c r="I18" i="6"/>
  <c r="O19" i="6"/>
  <c r="J18" i="6"/>
  <c r="P18" i="6"/>
  <c r="J19" i="6"/>
  <c r="P19" i="6"/>
  <c r="O20" i="5"/>
  <c r="P19" i="5"/>
  <c r="J20" i="5"/>
  <c r="I20" i="5"/>
  <c r="O18" i="4"/>
  <c r="P20" i="4"/>
  <c r="J20" i="4"/>
  <c r="I20" i="4"/>
  <c r="O18" i="5"/>
  <c r="O19" i="5"/>
  <c r="P18" i="5"/>
  <c r="J19" i="5"/>
  <c r="P20" i="5"/>
  <c r="I18" i="5"/>
  <c r="I19" i="5"/>
  <c r="J18" i="5"/>
  <c r="I19" i="4"/>
  <c r="O20" i="4"/>
  <c r="J18" i="4"/>
  <c r="P18" i="4"/>
  <c r="J19" i="4"/>
  <c r="P19" i="4"/>
  <c r="O19" i="4"/>
  <c r="I18" i="4"/>
  <c r="H29" i="3"/>
  <c r="J18" i="3"/>
  <c r="P18" i="3"/>
  <c r="I18" i="3"/>
  <c r="O18" i="3"/>
  <c r="I19" i="3"/>
  <c r="O19" i="3"/>
  <c r="M20" i="1"/>
  <c r="N20" i="1"/>
  <c r="G20" i="1"/>
  <c r="H20" i="1"/>
  <c r="G19" i="1"/>
  <c r="H23" i="5" l="1"/>
  <c r="H23" i="8"/>
  <c r="H23" i="7"/>
  <c r="H29" i="7"/>
  <c r="H29" i="6"/>
  <c r="H23" i="6"/>
  <c r="H29" i="5"/>
  <c r="H23" i="4"/>
  <c r="H29" i="4"/>
  <c r="H23" i="3"/>
  <c r="N19" i="1"/>
  <c r="M19" i="1"/>
  <c r="N18" i="1"/>
  <c r="M18" i="1"/>
  <c r="P11" i="1"/>
  <c r="O11" i="1"/>
  <c r="P10" i="1"/>
  <c r="O10" i="1"/>
  <c r="P9" i="1"/>
  <c r="O9" i="1"/>
  <c r="P8" i="1"/>
  <c r="O8" i="1"/>
  <c r="P7" i="1"/>
  <c r="O7" i="1"/>
  <c r="P6" i="1"/>
  <c r="O6" i="1"/>
  <c r="H18" i="1"/>
  <c r="H19" i="1"/>
  <c r="G18" i="1"/>
  <c r="I7" i="1"/>
  <c r="J7" i="1"/>
  <c r="I8" i="1"/>
  <c r="J8" i="1"/>
  <c r="I9" i="1"/>
  <c r="J9" i="1"/>
  <c r="O20" i="1" l="1"/>
  <c r="P18" i="1"/>
  <c r="P20" i="1"/>
  <c r="J20" i="1"/>
  <c r="I20" i="1"/>
  <c r="I18" i="1"/>
  <c r="O18" i="1"/>
  <c r="O19" i="1"/>
  <c r="P19" i="1"/>
  <c r="J18" i="1"/>
  <c r="J19" i="1"/>
  <c r="I19" i="1"/>
  <c r="H29" i="1" l="1"/>
  <c r="H23" i="1"/>
</calcChain>
</file>

<file path=xl/sharedStrings.xml><?xml version="1.0" encoding="utf-8"?>
<sst xmlns="http://schemas.openxmlformats.org/spreadsheetml/2006/main" count="351" uniqueCount="40">
  <si>
    <t>Y1</t>
  </si>
  <si>
    <t>X1</t>
  </si>
  <si>
    <t>X2</t>
  </si>
  <si>
    <t>sum</t>
  </si>
  <si>
    <t>diff</t>
  </si>
  <si>
    <t>A-B</t>
  </si>
  <si>
    <t>B-A</t>
  </si>
  <si>
    <t>Y2</t>
  </si>
  <si>
    <t>Subjects</t>
  </si>
  <si>
    <t>m</t>
  </si>
  <si>
    <t>n</t>
  </si>
  <si>
    <t>N</t>
  </si>
  <si>
    <t>AB</t>
  </si>
  <si>
    <t>BA</t>
  </si>
  <si>
    <t>T score</t>
  </si>
  <si>
    <t>P value</t>
  </si>
  <si>
    <t>Pre test to check assumption of negligible carryover effects</t>
  </si>
  <si>
    <t>Test for Differences between treatment effects</t>
  </si>
  <si>
    <t>Means</t>
  </si>
  <si>
    <t>SD</t>
  </si>
  <si>
    <t>SS</t>
  </si>
  <si>
    <t>https://www.socscistatistics.com/pvalues/tdistribution.aspx</t>
  </si>
  <si>
    <t>check online for p value calculation</t>
  </si>
  <si>
    <t>Placebo</t>
  </si>
  <si>
    <t>HR</t>
  </si>
  <si>
    <t>AB1</t>
  </si>
  <si>
    <t>AB2</t>
  </si>
  <si>
    <t>AB3</t>
  </si>
  <si>
    <t>AB4</t>
  </si>
  <si>
    <t>BA1</t>
  </si>
  <si>
    <t>BA2</t>
  </si>
  <si>
    <t>BA3</t>
  </si>
  <si>
    <t>BA4</t>
  </si>
  <si>
    <t>BA5</t>
  </si>
  <si>
    <t>BA6</t>
  </si>
  <si>
    <t>BA7</t>
  </si>
  <si>
    <t>Phosphorus</t>
  </si>
  <si>
    <t>placebo</t>
  </si>
  <si>
    <t>phosphorus</t>
  </si>
  <si>
    <t>Heart Rate in Beats per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</si>
</sst>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cscistatistics.com/pvalues/tdistribution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pvalues/tdistribut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C2" sqref="C2:P4"/>
    </sheetView>
  </sheetViews>
  <sheetFormatPr defaultColWidth="9.140625"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9" t="s">
        <v>39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C4" s="7"/>
      <c r="D4" s="7"/>
      <c r="E4" s="7"/>
      <c r="F4" s="2"/>
      <c r="G4" s="7" t="s">
        <v>37</v>
      </c>
      <c r="H4" s="10" t="s">
        <v>38</v>
      </c>
      <c r="I4" s="11"/>
      <c r="J4" s="2"/>
      <c r="K4" s="2"/>
      <c r="L4" s="12" t="s">
        <v>38</v>
      </c>
      <c r="M4" s="12"/>
      <c r="N4" s="2" t="s">
        <v>37</v>
      </c>
      <c r="O4" s="2"/>
      <c r="P4" s="2"/>
    </row>
    <row r="5" spans="1:16" x14ac:dyDescent="0.25">
      <c r="B5" s="1" t="s">
        <v>23</v>
      </c>
      <c r="C5" s="8" t="s">
        <v>36</v>
      </c>
      <c r="D5" s="8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25</v>
      </c>
      <c r="F6" s="1">
        <v>1</v>
      </c>
      <c r="G6" s="1">
        <v>134.16</v>
      </c>
      <c r="H6" s="1">
        <v>143.72</v>
      </c>
      <c r="I6" s="1">
        <f>G6+H6</f>
        <v>277.88</v>
      </c>
      <c r="J6" s="1">
        <f>G6-H6</f>
        <v>-9.5600000000000023</v>
      </c>
      <c r="K6" s="1" t="s">
        <v>29</v>
      </c>
      <c r="L6" s="1">
        <v>1</v>
      </c>
      <c r="M6" s="1">
        <v>127.56</v>
      </c>
      <c r="N6" s="1">
        <v>121.39</v>
      </c>
      <c r="O6" s="1">
        <f>M6+N6</f>
        <v>248.95</v>
      </c>
      <c r="P6" s="1">
        <f>M6-N6</f>
        <v>6.1700000000000017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26</v>
      </c>
      <c r="F7" s="1">
        <v>2</v>
      </c>
      <c r="G7" s="1">
        <v>142.59</v>
      </c>
      <c r="H7" s="1">
        <v>146.66999999999999</v>
      </c>
      <c r="I7" s="1">
        <f t="shared" ref="I7:I9" si="0">G7+H7</f>
        <v>289.26</v>
      </c>
      <c r="J7" s="1">
        <f t="shared" ref="J7:J9" si="1">G7-H7</f>
        <v>-4.0799999999999841</v>
      </c>
      <c r="K7" s="1" t="s">
        <v>30</v>
      </c>
      <c r="L7" s="1">
        <v>2</v>
      </c>
      <c r="M7" s="1">
        <v>154.4</v>
      </c>
      <c r="N7" s="1">
        <v>146.1</v>
      </c>
      <c r="O7" s="1">
        <f t="shared" ref="O7:O12" si="2">M7+N7</f>
        <v>300.5</v>
      </c>
      <c r="P7" s="1">
        <f t="shared" ref="P7:P12" si="3">M7-N7</f>
        <v>8.3000000000000114</v>
      </c>
    </row>
    <row r="8" spans="1:16" x14ac:dyDescent="0.25">
      <c r="A8" s="1">
        <f>B8+C8</f>
        <v>11</v>
      </c>
      <c r="B8" s="1">
        <v>4</v>
      </c>
      <c r="C8" s="1">
        <v>7</v>
      </c>
      <c r="E8" s="1" t="s">
        <v>27</v>
      </c>
      <c r="F8" s="1">
        <v>3</v>
      </c>
      <c r="G8" s="1">
        <v>127.2</v>
      </c>
      <c r="H8" s="1">
        <v>135.5</v>
      </c>
      <c r="I8" s="1">
        <f t="shared" si="0"/>
        <v>262.7</v>
      </c>
      <c r="J8" s="1">
        <f t="shared" si="1"/>
        <v>-8.2999999999999972</v>
      </c>
      <c r="K8" s="1" t="s">
        <v>31</v>
      </c>
      <c r="L8" s="1">
        <v>3</v>
      </c>
      <c r="M8" s="1">
        <v>148.4</v>
      </c>
      <c r="N8" s="1">
        <v>144</v>
      </c>
      <c r="O8" s="1">
        <f t="shared" si="2"/>
        <v>292.39999999999998</v>
      </c>
      <c r="P8" s="1">
        <f t="shared" si="3"/>
        <v>4.4000000000000057</v>
      </c>
    </row>
    <row r="9" spans="1:16" x14ac:dyDescent="0.25">
      <c r="E9" s="1" t="s">
        <v>28</v>
      </c>
      <c r="F9" s="1">
        <v>4</v>
      </c>
      <c r="G9" s="1">
        <v>129.43</v>
      </c>
      <c r="H9" s="1">
        <v>137.83000000000001</v>
      </c>
      <c r="I9" s="1">
        <f t="shared" si="0"/>
        <v>267.26</v>
      </c>
      <c r="J9" s="1">
        <f t="shared" si="1"/>
        <v>-8.4000000000000057</v>
      </c>
      <c r="K9" s="1" t="s">
        <v>32</v>
      </c>
      <c r="L9" s="1">
        <v>4</v>
      </c>
      <c r="M9" s="1">
        <v>152.15</v>
      </c>
      <c r="N9" s="1">
        <v>141.19999999999999</v>
      </c>
      <c r="O9" s="1">
        <f t="shared" si="2"/>
        <v>293.35000000000002</v>
      </c>
      <c r="P9" s="1">
        <f t="shared" si="3"/>
        <v>10.950000000000017</v>
      </c>
    </row>
    <row r="10" spans="1:16" x14ac:dyDescent="0.25">
      <c r="F10" s="1">
        <v>5</v>
      </c>
      <c r="K10" s="1" t="s">
        <v>33</v>
      </c>
      <c r="L10" s="1">
        <v>5</v>
      </c>
      <c r="M10" s="1">
        <v>134.80000000000001</v>
      </c>
      <c r="N10" s="1">
        <v>127.75</v>
      </c>
      <c r="O10" s="1">
        <f t="shared" si="2"/>
        <v>262.55</v>
      </c>
      <c r="P10" s="1">
        <f t="shared" si="3"/>
        <v>7.0500000000000114</v>
      </c>
    </row>
    <row r="11" spans="1:16" x14ac:dyDescent="0.25">
      <c r="F11" s="1">
        <v>6</v>
      </c>
      <c r="K11" s="1" t="s">
        <v>34</v>
      </c>
      <c r="L11" s="1">
        <v>6</v>
      </c>
      <c r="M11" s="1">
        <v>150.88999999999999</v>
      </c>
      <c r="N11" s="1">
        <v>148.25</v>
      </c>
      <c r="O11" s="1">
        <f t="shared" si="2"/>
        <v>299.14</v>
      </c>
      <c r="P11" s="1">
        <f t="shared" si="3"/>
        <v>2.6399999999999864</v>
      </c>
    </row>
    <row r="12" spans="1:16" x14ac:dyDescent="0.25">
      <c r="F12" s="1">
        <v>7</v>
      </c>
      <c r="K12" s="1" t="s">
        <v>35</v>
      </c>
      <c r="L12" s="1">
        <v>7</v>
      </c>
      <c r="M12" s="1">
        <v>130.54</v>
      </c>
      <c r="N12" s="1">
        <v>126.12</v>
      </c>
      <c r="O12" s="1">
        <f t="shared" si="2"/>
        <v>256.65999999999997</v>
      </c>
      <c r="P12" s="1">
        <f t="shared" si="3"/>
        <v>4.4199999999999875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133.345</v>
      </c>
      <c r="H18" s="4">
        <f t="shared" ref="H18:J18" si="4">AVERAGE(H6:H17)</f>
        <v>140.93</v>
      </c>
      <c r="I18" s="4">
        <f>AVERAGE(I6:I17)</f>
        <v>274.27499999999998</v>
      </c>
      <c r="J18" s="4">
        <f t="shared" si="4"/>
        <v>-7.5849999999999973</v>
      </c>
      <c r="K18" s="4"/>
      <c r="L18" s="4" t="s">
        <v>18</v>
      </c>
      <c r="M18" s="4">
        <f>AVERAGE(M6:M17)</f>
        <v>142.67714285714285</v>
      </c>
      <c r="N18" s="4">
        <f t="shared" ref="N18:P18" si="5">AVERAGE(N6:N17)</f>
        <v>136.40142857142857</v>
      </c>
      <c r="O18" s="4">
        <f t="shared" si="5"/>
        <v>279.07857142857137</v>
      </c>
      <c r="P18" s="4">
        <f t="shared" si="5"/>
        <v>6.2757142857142885</v>
      </c>
    </row>
    <row r="19" spans="6:16" x14ac:dyDescent="0.25">
      <c r="F19" s="1" t="s">
        <v>19</v>
      </c>
      <c r="G19" s="5">
        <f>_xlfn.STDEV.S(G6:G17)</f>
        <v>6.8123050430819667</v>
      </c>
      <c r="H19" s="5">
        <f t="shared" ref="H19:J19" si="6">_xlfn.STDEV.S(H6:H17)</f>
        <v>5.1583782981346555</v>
      </c>
      <c r="I19" s="5">
        <f t="shared" si="6"/>
        <v>11.842537734793165</v>
      </c>
      <c r="J19" s="5">
        <f t="shared" si="6"/>
        <v>2.40562535182297</v>
      </c>
      <c r="K19" s="5"/>
      <c r="L19" s="5" t="s">
        <v>19</v>
      </c>
      <c r="M19" s="5">
        <f>_xlfn.STDEV.S(M6:M17)</f>
        <v>11.293435725065711</v>
      </c>
      <c r="N19" s="5">
        <f t="shared" ref="N19:P19" si="7">_xlfn.STDEV.S(N6:N17)</f>
        <v>10.962918450503082</v>
      </c>
      <c r="O19" s="5">
        <f t="shared" si="7"/>
        <v>22.083136423201179</v>
      </c>
      <c r="P19" s="5">
        <f t="shared" si="7"/>
        <v>2.7909906075493387</v>
      </c>
    </row>
    <row r="20" spans="6:16" x14ac:dyDescent="0.25">
      <c r="F20" s="2" t="s">
        <v>20</v>
      </c>
      <c r="G20" s="4">
        <f t="shared" ref="G20:P20" si="8">DEVSQ(G6:G12)</f>
        <v>139.22249999999997</v>
      </c>
      <c r="H20" s="4">
        <f t="shared" si="8"/>
        <v>79.826599999999758</v>
      </c>
      <c r="I20" s="4">
        <f>DEVSQ(I6:I12)</f>
        <v>420.73710000000011</v>
      </c>
      <c r="J20" s="4">
        <f t="shared" si="8"/>
        <v>17.361100000000125</v>
      </c>
      <c r="K20" s="4"/>
      <c r="L20" s="4" t="s">
        <v>20</v>
      </c>
      <c r="M20" s="4">
        <f t="shared" si="8"/>
        <v>765.25014285714292</v>
      </c>
      <c r="N20" s="4">
        <f t="shared" si="8"/>
        <v>721.11348571428539</v>
      </c>
      <c r="O20" s="4">
        <f t="shared" si="8"/>
        <v>2925.9894857142872</v>
      </c>
      <c r="P20" s="4">
        <f t="shared" si="8"/>
        <v>46.737771428571776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-0.39742763648676854</v>
      </c>
    </row>
    <row r="24" spans="6:16" x14ac:dyDescent="0.25">
      <c r="G24" s="2"/>
    </row>
    <row r="25" spans="6:16" x14ac:dyDescent="0.25">
      <c r="G25" s="2" t="s">
        <v>15</v>
      </c>
      <c r="H25" s="1">
        <v>0.7006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-8.2863705020607021</v>
      </c>
    </row>
    <row r="30" spans="6:16" x14ac:dyDescent="0.25">
      <c r="G30" s="2"/>
    </row>
    <row r="31" spans="6:16" x14ac:dyDescent="0.25">
      <c r="G31" s="2" t="s">
        <v>15</v>
      </c>
      <c r="H31" s="1">
        <v>1.7E-5</v>
      </c>
    </row>
  </sheetData>
  <mergeCells count="4">
    <mergeCell ref="C5:D5"/>
    <mergeCell ref="C2:E2"/>
    <mergeCell ref="H4:I4"/>
    <mergeCell ref="L4:M4"/>
  </mergeCells>
  <hyperlinks>
    <hyperlink ref="I26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C2" sqref="C2:P4"/>
    </sheetView>
  </sheetViews>
  <sheetFormatPr defaultColWidth="9.140625"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2" spans="1:16" x14ac:dyDescent="0.25">
      <c r="A2" s="1" t="s">
        <v>24</v>
      </c>
      <c r="C2" s="9" t="s">
        <v>39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C4" s="7"/>
      <c r="D4" s="7"/>
      <c r="E4" s="7"/>
      <c r="F4" s="2"/>
      <c r="G4" s="7" t="s">
        <v>37</v>
      </c>
      <c r="H4" s="10" t="s">
        <v>38</v>
      </c>
      <c r="I4" s="11"/>
      <c r="J4" s="2"/>
      <c r="K4" s="2"/>
      <c r="L4" s="12" t="s">
        <v>38</v>
      </c>
      <c r="M4" s="12"/>
      <c r="N4" s="2" t="s">
        <v>37</v>
      </c>
      <c r="O4" s="2"/>
      <c r="P4" s="2"/>
    </row>
    <row r="5" spans="1:16" x14ac:dyDescent="0.25">
      <c r="B5" s="1" t="s">
        <v>23</v>
      </c>
      <c r="C5" s="8" t="s">
        <v>36</v>
      </c>
      <c r="D5" s="8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25</v>
      </c>
      <c r="F6" s="1">
        <v>1</v>
      </c>
      <c r="G6" s="1">
        <v>66</v>
      </c>
      <c r="H6" s="1">
        <v>71</v>
      </c>
      <c r="I6" s="1">
        <f>G6+H6</f>
        <v>137</v>
      </c>
      <c r="J6" s="1">
        <f>G6-H6</f>
        <v>-5</v>
      </c>
      <c r="K6" s="1" t="s">
        <v>29</v>
      </c>
      <c r="L6" s="1">
        <v>1</v>
      </c>
      <c r="M6" s="1">
        <v>64</v>
      </c>
      <c r="N6" s="1">
        <v>62</v>
      </c>
      <c r="O6" s="1">
        <f>M6+N6</f>
        <v>126</v>
      </c>
      <c r="P6" s="1">
        <f>M6-N6</f>
        <v>2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26</v>
      </c>
      <c r="F7" s="1">
        <v>2</v>
      </c>
      <c r="G7" s="1">
        <v>79</v>
      </c>
      <c r="H7" s="1">
        <v>81</v>
      </c>
      <c r="I7" s="1">
        <f t="shared" ref="I7:I9" si="0">G7+H7</f>
        <v>160</v>
      </c>
      <c r="J7" s="1">
        <f t="shared" ref="J7:J9" si="1">G7-H7</f>
        <v>-2</v>
      </c>
      <c r="K7" s="1" t="s">
        <v>30</v>
      </c>
      <c r="L7" s="1">
        <v>2</v>
      </c>
      <c r="M7" s="1">
        <v>77</v>
      </c>
      <c r="N7" s="1">
        <v>78</v>
      </c>
      <c r="O7" s="1">
        <f t="shared" ref="O7:O12" si="2">M7+N7</f>
        <v>155</v>
      </c>
      <c r="P7" s="1">
        <f t="shared" ref="P7:P12" si="3">M7-N7</f>
        <v>-1</v>
      </c>
    </row>
    <row r="8" spans="1:16" x14ac:dyDescent="0.25">
      <c r="A8" s="1">
        <f>B8+C8</f>
        <v>11</v>
      </c>
      <c r="B8" s="1">
        <v>4</v>
      </c>
      <c r="C8" s="1">
        <v>7</v>
      </c>
      <c r="E8" s="1" t="s">
        <v>27</v>
      </c>
      <c r="F8" s="1">
        <v>3</v>
      </c>
      <c r="G8" s="1">
        <v>71</v>
      </c>
      <c r="H8" s="1">
        <v>78</v>
      </c>
      <c r="I8" s="1">
        <f t="shared" si="0"/>
        <v>149</v>
      </c>
      <c r="J8" s="1">
        <f t="shared" si="1"/>
        <v>-7</v>
      </c>
      <c r="K8" s="1" t="s">
        <v>31</v>
      </c>
      <c r="L8" s="1">
        <v>3</v>
      </c>
      <c r="M8" s="1">
        <v>74</v>
      </c>
      <c r="N8" s="1">
        <v>72</v>
      </c>
      <c r="O8" s="1">
        <f t="shared" si="2"/>
        <v>146</v>
      </c>
      <c r="P8" s="1">
        <f t="shared" si="3"/>
        <v>2</v>
      </c>
    </row>
    <row r="9" spans="1:16" x14ac:dyDescent="0.25">
      <c r="E9" s="1" t="s">
        <v>28</v>
      </c>
      <c r="F9" s="1">
        <v>4</v>
      </c>
      <c r="G9" s="1">
        <v>75</v>
      </c>
      <c r="H9" s="1">
        <v>71</v>
      </c>
      <c r="I9" s="1">
        <f t="shared" si="0"/>
        <v>146</v>
      </c>
      <c r="J9" s="1">
        <f t="shared" si="1"/>
        <v>4</v>
      </c>
      <c r="K9" s="1" t="s">
        <v>32</v>
      </c>
      <c r="L9" s="1">
        <v>4</v>
      </c>
      <c r="M9" s="1">
        <v>76</v>
      </c>
      <c r="N9" s="1">
        <v>71</v>
      </c>
      <c r="O9" s="1">
        <f t="shared" si="2"/>
        <v>147</v>
      </c>
      <c r="P9" s="1">
        <f t="shared" si="3"/>
        <v>5</v>
      </c>
    </row>
    <row r="10" spans="1:16" x14ac:dyDescent="0.25">
      <c r="F10" s="1">
        <v>5</v>
      </c>
      <c r="K10" s="1" t="s">
        <v>33</v>
      </c>
      <c r="L10" s="1">
        <v>5</v>
      </c>
      <c r="M10" s="1">
        <v>74</v>
      </c>
      <c r="N10" s="1">
        <v>79</v>
      </c>
      <c r="O10" s="1">
        <f t="shared" si="2"/>
        <v>153</v>
      </c>
      <c r="P10" s="1">
        <f t="shared" si="3"/>
        <v>-5</v>
      </c>
    </row>
    <row r="11" spans="1:16" x14ac:dyDescent="0.25">
      <c r="F11" s="1">
        <v>6</v>
      </c>
      <c r="K11" s="1" t="s">
        <v>34</v>
      </c>
      <c r="L11" s="1">
        <v>6</v>
      </c>
      <c r="M11" s="1">
        <v>66</v>
      </c>
      <c r="N11" s="1">
        <v>70</v>
      </c>
      <c r="O11" s="1">
        <f t="shared" si="2"/>
        <v>136</v>
      </c>
      <c r="P11" s="1">
        <f t="shared" si="3"/>
        <v>-4</v>
      </c>
    </row>
    <row r="12" spans="1:16" x14ac:dyDescent="0.25">
      <c r="F12" s="1">
        <v>7</v>
      </c>
      <c r="K12" s="1" t="s">
        <v>35</v>
      </c>
      <c r="L12" s="1">
        <v>7</v>
      </c>
      <c r="M12" s="1">
        <v>80</v>
      </c>
      <c r="N12" s="1">
        <v>76</v>
      </c>
      <c r="O12" s="1">
        <f t="shared" si="2"/>
        <v>156</v>
      </c>
      <c r="P12" s="1">
        <f t="shared" si="3"/>
        <v>4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72.75</v>
      </c>
      <c r="H18" s="4">
        <f t="shared" ref="H18:J18" si="4">AVERAGE(H6:H17)</f>
        <v>75.25</v>
      </c>
      <c r="I18" s="4">
        <f>AVERAGE(I6:I17)</f>
        <v>148</v>
      </c>
      <c r="J18" s="4">
        <f t="shared" si="4"/>
        <v>-2.5</v>
      </c>
      <c r="K18" s="4"/>
      <c r="L18" s="4" t="s">
        <v>18</v>
      </c>
      <c r="M18" s="4">
        <f>AVERAGE(M6:M17)</f>
        <v>73</v>
      </c>
      <c r="N18" s="4">
        <f t="shared" ref="N18:P18" si="5">AVERAGE(N6:N17)</f>
        <v>72.571428571428569</v>
      </c>
      <c r="O18" s="4">
        <f t="shared" si="5"/>
        <v>145.57142857142858</v>
      </c>
      <c r="P18" s="4">
        <f t="shared" si="5"/>
        <v>0.42857142857142855</v>
      </c>
    </row>
    <row r="19" spans="6:16" x14ac:dyDescent="0.25">
      <c r="F19" s="1" t="s">
        <v>19</v>
      </c>
      <c r="G19" s="5">
        <f>_xlfn.STDEV.S(G6:G17)</f>
        <v>5.5602757725374259</v>
      </c>
      <c r="H19" s="5">
        <f t="shared" ref="H19:J19" si="6">_xlfn.STDEV.S(H6:H17)</f>
        <v>5.0579969684978394</v>
      </c>
      <c r="I19" s="5">
        <f t="shared" si="6"/>
        <v>9.4868329805051381</v>
      </c>
      <c r="J19" s="5">
        <f t="shared" si="6"/>
        <v>4.7958315233127191</v>
      </c>
      <c r="K19" s="5"/>
      <c r="L19" s="5" t="s">
        <v>19</v>
      </c>
      <c r="M19" s="5">
        <f>_xlfn.STDEV.S(M6:M17)</f>
        <v>5.8594652770823155</v>
      </c>
      <c r="N19" s="5">
        <f t="shared" ref="N19:P19" si="7">_xlfn.STDEV.S(N6:N17)</f>
        <v>5.8268671644701975</v>
      </c>
      <c r="O19" s="5">
        <f t="shared" si="7"/>
        <v>11.028102630055979</v>
      </c>
      <c r="P19" s="5">
        <f t="shared" si="7"/>
        <v>3.8668308667927218</v>
      </c>
    </row>
    <row r="20" spans="6:16" x14ac:dyDescent="0.25">
      <c r="F20" s="2" t="s">
        <v>20</v>
      </c>
      <c r="G20" s="4">
        <f t="shared" ref="G20:P20" si="8">DEVSQ(G6:G12)</f>
        <v>92.75</v>
      </c>
      <c r="H20" s="4">
        <f t="shared" si="8"/>
        <v>76.75</v>
      </c>
      <c r="I20" s="4">
        <f>DEVSQ(I6:I12)</f>
        <v>270</v>
      </c>
      <c r="J20" s="4">
        <f t="shared" si="8"/>
        <v>69</v>
      </c>
      <c r="K20" s="4"/>
      <c r="L20" s="4" t="s">
        <v>20</v>
      </c>
      <c r="M20" s="4">
        <f t="shared" si="8"/>
        <v>206</v>
      </c>
      <c r="N20" s="4">
        <f t="shared" si="8"/>
        <v>203.71428571428578</v>
      </c>
      <c r="O20" s="4">
        <f t="shared" si="8"/>
        <v>729.71428571428567</v>
      </c>
      <c r="P20" s="4">
        <f t="shared" si="8"/>
        <v>89.714285714285722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0.36763500781853103</v>
      </c>
    </row>
    <row r="24" spans="6:16" x14ac:dyDescent="0.25">
      <c r="G24" s="2"/>
    </row>
    <row r="25" spans="6:16" x14ac:dyDescent="0.25">
      <c r="G25" s="2" t="s">
        <v>15</v>
      </c>
      <c r="H25" s="1">
        <v>0.72199999999999998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-1.1126324945075332</v>
      </c>
    </row>
    <row r="30" spans="6:16" x14ac:dyDescent="0.25">
      <c r="G30" s="2"/>
    </row>
    <row r="31" spans="6:16" x14ac:dyDescent="0.25">
      <c r="G31" s="2" t="s">
        <v>15</v>
      </c>
      <c r="H31" s="1">
        <v>0.29399999999999998</v>
      </c>
    </row>
  </sheetData>
  <mergeCells count="4">
    <mergeCell ref="C5:D5"/>
    <mergeCell ref="C2:E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C2" sqref="C2:P4"/>
    </sheetView>
  </sheetViews>
  <sheetFormatPr defaultColWidth="9.140625"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9" t="s">
        <v>39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C4" s="7"/>
      <c r="D4" s="7"/>
      <c r="E4" s="7"/>
      <c r="F4" s="2"/>
      <c r="G4" s="7" t="s">
        <v>37</v>
      </c>
      <c r="H4" s="10" t="s">
        <v>38</v>
      </c>
      <c r="I4" s="11"/>
      <c r="J4" s="2"/>
      <c r="K4" s="2"/>
      <c r="L4" s="12" t="s">
        <v>38</v>
      </c>
      <c r="M4" s="12"/>
      <c r="N4" s="2" t="s">
        <v>37</v>
      </c>
      <c r="O4" s="2"/>
      <c r="P4" s="2"/>
    </row>
    <row r="5" spans="1:16" x14ac:dyDescent="0.25">
      <c r="B5" s="1" t="s">
        <v>23</v>
      </c>
      <c r="C5" s="8" t="s">
        <v>36</v>
      </c>
      <c r="D5" s="8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25</v>
      </c>
      <c r="F6" s="1">
        <v>1</v>
      </c>
      <c r="G6" s="1">
        <v>66.400000000000006</v>
      </c>
      <c r="H6" s="1">
        <v>70.5</v>
      </c>
      <c r="I6" s="1">
        <v>136.9</v>
      </c>
      <c r="J6" s="1">
        <v>4.0999999999999996</v>
      </c>
      <c r="K6" s="1" t="s">
        <v>29</v>
      </c>
      <c r="L6" s="1">
        <v>1</v>
      </c>
      <c r="M6" s="1">
        <v>64</v>
      </c>
      <c r="N6" s="1">
        <v>62</v>
      </c>
      <c r="O6" s="1">
        <f>M6+N6</f>
        <v>126</v>
      </c>
      <c r="P6" s="1">
        <f>M6-N6</f>
        <v>2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26</v>
      </c>
      <c r="F7" s="1">
        <v>2</v>
      </c>
      <c r="G7" s="1">
        <v>85.8</v>
      </c>
      <c r="H7" s="1">
        <v>91</v>
      </c>
      <c r="I7" s="1">
        <f t="shared" ref="I7:I9" si="0">G7+H7</f>
        <v>176.8</v>
      </c>
      <c r="J7" s="1">
        <f t="shared" ref="J7:J9" si="1">G7-H7</f>
        <v>-5.2000000000000028</v>
      </c>
      <c r="K7" s="1" t="s">
        <v>30</v>
      </c>
      <c r="L7" s="1">
        <v>2</v>
      </c>
      <c r="M7" s="1">
        <v>77</v>
      </c>
      <c r="N7" s="1">
        <v>78</v>
      </c>
      <c r="O7" s="1">
        <f t="shared" ref="O7:O12" si="2">M7+N7</f>
        <v>155</v>
      </c>
      <c r="P7" s="1">
        <f t="shared" ref="P7:P12" si="3">M7-N7</f>
        <v>-1</v>
      </c>
    </row>
    <row r="8" spans="1:16" x14ac:dyDescent="0.25">
      <c r="A8" s="1">
        <f>B8+C8</f>
        <v>11</v>
      </c>
      <c r="B8" s="1">
        <v>4</v>
      </c>
      <c r="C8" s="1">
        <v>7</v>
      </c>
      <c r="E8" s="1" t="s">
        <v>27</v>
      </c>
      <c r="F8" s="1">
        <v>3</v>
      </c>
      <c r="G8" s="1">
        <v>73.400000000000006</v>
      </c>
      <c r="H8" s="1">
        <v>89</v>
      </c>
      <c r="I8" s="1">
        <f t="shared" si="0"/>
        <v>162.4</v>
      </c>
      <c r="J8" s="1">
        <f t="shared" si="1"/>
        <v>-15.599999999999994</v>
      </c>
      <c r="K8" s="1" t="s">
        <v>31</v>
      </c>
      <c r="L8" s="1">
        <v>3</v>
      </c>
      <c r="M8" s="1">
        <v>74</v>
      </c>
      <c r="N8" s="1">
        <v>72</v>
      </c>
      <c r="O8" s="1">
        <f t="shared" si="2"/>
        <v>146</v>
      </c>
      <c r="P8" s="1">
        <f t="shared" si="3"/>
        <v>2</v>
      </c>
    </row>
    <row r="9" spans="1:16" x14ac:dyDescent="0.25">
      <c r="E9" s="1" t="s">
        <v>28</v>
      </c>
      <c r="F9" s="1">
        <v>4</v>
      </c>
      <c r="G9" s="1">
        <v>74.599999999999994</v>
      </c>
      <c r="H9" s="1">
        <v>80.400000000000006</v>
      </c>
      <c r="I9" s="1">
        <f t="shared" si="0"/>
        <v>155</v>
      </c>
      <c r="J9" s="1">
        <f t="shared" si="1"/>
        <v>-5.8000000000000114</v>
      </c>
      <c r="K9" s="1" t="s">
        <v>32</v>
      </c>
      <c r="L9" s="1">
        <v>4</v>
      </c>
      <c r="M9" s="1">
        <v>76</v>
      </c>
      <c r="N9" s="1">
        <v>71</v>
      </c>
      <c r="O9" s="1">
        <f t="shared" si="2"/>
        <v>147</v>
      </c>
      <c r="P9" s="1">
        <f t="shared" si="3"/>
        <v>5</v>
      </c>
    </row>
    <row r="10" spans="1:16" x14ac:dyDescent="0.25">
      <c r="F10" s="1">
        <v>5</v>
      </c>
      <c r="K10" s="1" t="s">
        <v>33</v>
      </c>
      <c r="L10" s="1">
        <v>5</v>
      </c>
      <c r="M10" s="1">
        <v>74</v>
      </c>
      <c r="N10" s="1">
        <v>79</v>
      </c>
      <c r="O10" s="1">
        <f t="shared" si="2"/>
        <v>153</v>
      </c>
      <c r="P10" s="1">
        <f t="shared" si="3"/>
        <v>-5</v>
      </c>
    </row>
    <row r="11" spans="1:16" x14ac:dyDescent="0.25">
      <c r="F11" s="1">
        <v>6</v>
      </c>
      <c r="K11" s="1" t="s">
        <v>34</v>
      </c>
      <c r="L11" s="1">
        <v>6</v>
      </c>
      <c r="M11" s="1">
        <v>79.8</v>
      </c>
      <c r="N11" s="1">
        <v>77.099999999999994</v>
      </c>
      <c r="O11" s="1">
        <f t="shared" si="2"/>
        <v>156.89999999999998</v>
      </c>
      <c r="P11" s="1">
        <f t="shared" si="3"/>
        <v>2.7000000000000028</v>
      </c>
    </row>
    <row r="12" spans="1:16" x14ac:dyDescent="0.25">
      <c r="F12" s="1">
        <v>7</v>
      </c>
      <c r="K12" s="1" t="s">
        <v>35</v>
      </c>
      <c r="L12" s="1">
        <v>7</v>
      </c>
      <c r="M12" s="1">
        <v>63.5</v>
      </c>
      <c r="N12" s="1">
        <v>65.8</v>
      </c>
      <c r="O12" s="1">
        <f t="shared" si="2"/>
        <v>129.30000000000001</v>
      </c>
      <c r="P12" s="1">
        <f t="shared" si="3"/>
        <v>-2.2999999999999972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75.05</v>
      </c>
      <c r="H18" s="4">
        <f t="shared" ref="H18:J18" si="4">AVERAGE(H6:H17)</f>
        <v>82.724999999999994</v>
      </c>
      <c r="I18" s="4">
        <f>AVERAGE(I6:I17)</f>
        <v>157.77500000000001</v>
      </c>
      <c r="J18" s="4">
        <f t="shared" si="4"/>
        <v>-5.6250000000000018</v>
      </c>
      <c r="K18" s="4"/>
      <c r="L18" s="4" t="s">
        <v>18</v>
      </c>
      <c r="M18" s="4">
        <f>AVERAGE(M6:M17)</f>
        <v>72.614285714285714</v>
      </c>
      <c r="N18" s="4">
        <f t="shared" ref="N18" si="5">AVERAGE(N6:N17)</f>
        <v>72.128571428571433</v>
      </c>
      <c r="O18" s="4">
        <f t="shared" ref="O18" si="6">AVERAGE(O6:O17)</f>
        <v>144.74285714285716</v>
      </c>
      <c r="P18" s="4">
        <f t="shared" ref="P18" si="7">AVERAGE(P6:P17)</f>
        <v>0.48571428571428654</v>
      </c>
    </row>
    <row r="19" spans="6:16" x14ac:dyDescent="0.25">
      <c r="F19" s="1" t="s">
        <v>19</v>
      </c>
      <c r="G19" s="5">
        <f>_xlfn.STDEV.S(G6:G17)</f>
        <v>8.0272452726116832</v>
      </c>
      <c r="H19" s="5">
        <f t="shared" ref="H19:J19" si="8">_xlfn.STDEV.S(H6:H17)</f>
        <v>9.3578398504498175</v>
      </c>
      <c r="I19" s="5">
        <f t="shared" si="8"/>
        <v>16.601280071127047</v>
      </c>
      <c r="J19" s="5">
        <f t="shared" si="8"/>
        <v>8.0475151444405473</v>
      </c>
      <c r="K19" s="5"/>
      <c r="L19" s="5" t="s">
        <v>19</v>
      </c>
      <c r="M19" s="5">
        <f>_xlfn.STDEV.S(M6:M17)</f>
        <v>6.3698321724172526</v>
      </c>
      <c r="N19" s="5">
        <f t="shared" ref="N19:P19" si="9">_xlfn.STDEV.S(N6:N17)</f>
        <v>6.4592864120103046</v>
      </c>
      <c r="O19" s="5">
        <f t="shared" si="9"/>
        <v>12.366872030126439</v>
      </c>
      <c r="P19" s="5">
        <f t="shared" si="9"/>
        <v>3.4139071318303174</v>
      </c>
    </row>
    <row r="20" spans="6:16" x14ac:dyDescent="0.25">
      <c r="F20" s="2" t="s">
        <v>20</v>
      </c>
      <c r="G20" s="4">
        <f t="shared" ref="G20:P20" si="10">DEVSQ(G6:G12)</f>
        <v>193.30999999999983</v>
      </c>
      <c r="H20" s="4">
        <f t="shared" si="10"/>
        <v>262.70749999999992</v>
      </c>
      <c r="I20" s="4">
        <f>DEVSQ(I6:I12)</f>
        <v>826.80750000000023</v>
      </c>
      <c r="J20" s="4">
        <f t="shared" si="10"/>
        <v>194.28749999999988</v>
      </c>
      <c r="K20" s="4"/>
      <c r="L20" s="4" t="s">
        <v>20</v>
      </c>
      <c r="M20" s="4">
        <f t="shared" si="10"/>
        <v>243.44857142857137</v>
      </c>
      <c r="N20" s="4">
        <f t="shared" si="10"/>
        <v>250.3342857142857</v>
      </c>
      <c r="O20" s="4">
        <f t="shared" si="10"/>
        <v>917.63714285714195</v>
      </c>
      <c r="P20" s="4">
        <f t="shared" si="10"/>
        <v>69.928571428571416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1.4934516383850986</v>
      </c>
    </row>
    <row r="24" spans="6:16" x14ac:dyDescent="0.25">
      <c r="G24" s="2"/>
    </row>
    <row r="25" spans="6:16" x14ac:dyDescent="0.25">
      <c r="G25" s="2" t="s">
        <v>15</v>
      </c>
      <c r="H25" s="1">
        <v>0.17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-1.7993526614491673</v>
      </c>
    </row>
    <row r="30" spans="6:16" x14ac:dyDescent="0.25">
      <c r="G30" s="2"/>
    </row>
    <row r="31" spans="6:16" x14ac:dyDescent="0.25">
      <c r="G31" s="2" t="s">
        <v>15</v>
      </c>
      <c r="H31" s="1">
        <v>0.105</v>
      </c>
    </row>
  </sheetData>
  <mergeCells count="4">
    <mergeCell ref="C5:D5"/>
    <mergeCell ref="C2:E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C2" sqref="C2:P4"/>
    </sheetView>
  </sheetViews>
  <sheetFormatPr defaultColWidth="9.140625"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9" t="s">
        <v>39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C4" s="7"/>
      <c r="D4" s="7"/>
      <c r="E4" s="7"/>
      <c r="F4" s="2"/>
      <c r="G4" s="7" t="s">
        <v>37</v>
      </c>
      <c r="H4" s="10" t="s">
        <v>38</v>
      </c>
      <c r="I4" s="11"/>
      <c r="J4" s="2"/>
      <c r="K4" s="2"/>
      <c r="L4" s="12" t="s">
        <v>38</v>
      </c>
      <c r="M4" s="12"/>
      <c r="N4" s="2" t="s">
        <v>37</v>
      </c>
      <c r="O4" s="2"/>
      <c r="P4" s="2"/>
    </row>
    <row r="5" spans="1:16" x14ac:dyDescent="0.25">
      <c r="B5" s="1" t="s">
        <v>23</v>
      </c>
      <c r="C5" s="8" t="s">
        <v>36</v>
      </c>
      <c r="D5" s="8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25</v>
      </c>
      <c r="F6" s="1">
        <v>1</v>
      </c>
      <c r="G6" s="1">
        <v>115</v>
      </c>
      <c r="H6" s="1">
        <v>127</v>
      </c>
      <c r="I6" s="1">
        <f>G6+H6</f>
        <v>242</v>
      </c>
      <c r="J6" s="1">
        <f>G6-H6</f>
        <v>-12</v>
      </c>
      <c r="K6" s="1" t="s">
        <v>29</v>
      </c>
      <c r="L6" s="1">
        <v>1</v>
      </c>
      <c r="M6" s="1">
        <v>110</v>
      </c>
      <c r="N6" s="1">
        <v>104</v>
      </c>
      <c r="O6" s="1">
        <f>M6+N6</f>
        <v>214</v>
      </c>
      <c r="P6" s="1">
        <f>M6-N6</f>
        <v>6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26</v>
      </c>
      <c r="F7" s="1">
        <v>2</v>
      </c>
      <c r="G7" s="1">
        <v>119</v>
      </c>
      <c r="H7" s="1">
        <v>122</v>
      </c>
      <c r="I7" s="1">
        <f t="shared" ref="I7:I9" si="0">G7+H7</f>
        <v>241</v>
      </c>
      <c r="J7" s="1">
        <f t="shared" ref="J7:J9" si="1">G7-H7</f>
        <v>-3</v>
      </c>
      <c r="K7" s="1" t="s">
        <v>30</v>
      </c>
      <c r="L7" s="1">
        <v>2</v>
      </c>
      <c r="M7" s="1">
        <v>132</v>
      </c>
      <c r="N7" s="1">
        <v>123</v>
      </c>
      <c r="O7" s="1">
        <f t="shared" ref="O7:O12" si="2">M7+N7</f>
        <v>255</v>
      </c>
      <c r="P7" s="1">
        <f t="shared" ref="P7:P12" si="3">M7-N7</f>
        <v>9</v>
      </c>
    </row>
    <row r="8" spans="1:16" x14ac:dyDescent="0.25">
      <c r="A8" s="1">
        <f>B8+C8</f>
        <v>11</v>
      </c>
      <c r="B8" s="1">
        <v>4</v>
      </c>
      <c r="C8" s="1">
        <v>7</v>
      </c>
      <c r="E8" s="1" t="s">
        <v>27</v>
      </c>
      <c r="F8" s="1">
        <v>3</v>
      </c>
      <c r="G8" s="1">
        <v>103</v>
      </c>
      <c r="H8" s="1">
        <v>115</v>
      </c>
      <c r="I8" s="1">
        <f t="shared" si="0"/>
        <v>218</v>
      </c>
      <c r="J8" s="1">
        <f t="shared" si="1"/>
        <v>-12</v>
      </c>
      <c r="K8" s="1" t="s">
        <v>31</v>
      </c>
      <c r="L8" s="1">
        <v>3</v>
      </c>
      <c r="M8" s="1">
        <v>120</v>
      </c>
      <c r="N8" s="1">
        <v>115</v>
      </c>
      <c r="O8" s="1">
        <f t="shared" si="2"/>
        <v>235</v>
      </c>
      <c r="P8" s="1">
        <f t="shared" si="3"/>
        <v>5</v>
      </c>
    </row>
    <row r="9" spans="1:16" x14ac:dyDescent="0.25">
      <c r="E9" s="1" t="s">
        <v>28</v>
      </c>
      <c r="F9" s="1">
        <v>4</v>
      </c>
      <c r="G9" s="1">
        <v>111</v>
      </c>
      <c r="H9" s="1">
        <v>128</v>
      </c>
      <c r="I9" s="1">
        <f t="shared" si="0"/>
        <v>239</v>
      </c>
      <c r="J9" s="1">
        <f t="shared" si="1"/>
        <v>-17</v>
      </c>
      <c r="K9" s="1" t="s">
        <v>32</v>
      </c>
      <c r="L9" s="1">
        <v>4</v>
      </c>
      <c r="M9" s="1">
        <v>121</v>
      </c>
      <c r="N9" s="1">
        <v>119</v>
      </c>
      <c r="O9" s="1">
        <f t="shared" si="2"/>
        <v>240</v>
      </c>
      <c r="P9" s="1">
        <f t="shared" si="3"/>
        <v>2</v>
      </c>
    </row>
    <row r="10" spans="1:16" x14ac:dyDescent="0.25">
      <c r="F10" s="1">
        <v>5</v>
      </c>
      <c r="K10" s="1" t="s">
        <v>33</v>
      </c>
      <c r="L10" s="1">
        <v>5</v>
      </c>
      <c r="M10" s="1">
        <v>111</v>
      </c>
      <c r="N10" s="1">
        <v>108</v>
      </c>
      <c r="O10" s="1">
        <f t="shared" si="2"/>
        <v>219</v>
      </c>
      <c r="P10" s="1">
        <f t="shared" si="3"/>
        <v>3</v>
      </c>
    </row>
    <row r="11" spans="1:16" x14ac:dyDescent="0.25">
      <c r="F11" s="1">
        <v>6</v>
      </c>
      <c r="K11" s="1" t="s">
        <v>34</v>
      </c>
      <c r="L11" s="1">
        <v>6</v>
      </c>
      <c r="M11" s="1">
        <v>125</v>
      </c>
      <c r="N11" s="1">
        <v>101</v>
      </c>
      <c r="O11" s="1">
        <f t="shared" si="2"/>
        <v>226</v>
      </c>
      <c r="P11" s="1">
        <f t="shared" si="3"/>
        <v>24</v>
      </c>
    </row>
    <row r="12" spans="1:16" x14ac:dyDescent="0.25">
      <c r="F12" s="1">
        <v>7</v>
      </c>
      <c r="K12" s="1" t="s">
        <v>35</v>
      </c>
      <c r="L12" s="1">
        <v>7</v>
      </c>
      <c r="M12" s="1">
        <v>100</v>
      </c>
      <c r="N12" s="1">
        <v>100</v>
      </c>
      <c r="O12" s="1">
        <f t="shared" si="2"/>
        <v>200</v>
      </c>
      <c r="P12" s="1">
        <f t="shared" si="3"/>
        <v>0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112</v>
      </c>
      <c r="H18" s="4">
        <f t="shared" ref="H18:J18" si="4">AVERAGE(H6:H17)</f>
        <v>123</v>
      </c>
      <c r="I18" s="4">
        <f>AVERAGE(I6:I17)</f>
        <v>235</v>
      </c>
      <c r="J18" s="4">
        <f t="shared" si="4"/>
        <v>-11</v>
      </c>
      <c r="K18" s="4"/>
      <c r="L18" s="4" t="s">
        <v>18</v>
      </c>
      <c r="M18" s="4">
        <f>AVERAGE(M6:M17)</f>
        <v>117</v>
      </c>
      <c r="N18" s="4">
        <f t="shared" ref="N18:P18" si="5">AVERAGE(N6:N17)</f>
        <v>110</v>
      </c>
      <c r="O18" s="4">
        <f t="shared" si="5"/>
        <v>227</v>
      </c>
      <c r="P18" s="4">
        <f t="shared" si="5"/>
        <v>7</v>
      </c>
    </row>
    <row r="19" spans="6:16" x14ac:dyDescent="0.25">
      <c r="F19" s="1" t="s">
        <v>19</v>
      </c>
      <c r="G19" s="5">
        <f>_xlfn.STDEV.S(G6:G17)</f>
        <v>6.831300510639732</v>
      </c>
      <c r="H19" s="5">
        <f t="shared" ref="H19:J19" si="6">_xlfn.STDEV.S(H6:H17)</f>
        <v>5.9441848333756697</v>
      </c>
      <c r="I19" s="5">
        <f t="shared" si="6"/>
        <v>11.401754250991379</v>
      </c>
      <c r="J19" s="5">
        <f t="shared" si="6"/>
        <v>5.8309518948453007</v>
      </c>
      <c r="K19" s="5"/>
      <c r="L19" s="5" t="s">
        <v>19</v>
      </c>
      <c r="M19" s="5">
        <f>_xlfn.STDEV.S(M6:M17)</f>
        <v>10.708252269472673</v>
      </c>
      <c r="N19" s="5">
        <f t="shared" ref="N19:P19" si="7">_xlfn.STDEV.S(N6:N17)</f>
        <v>9.0921211313239034</v>
      </c>
      <c r="O19" s="5">
        <f t="shared" si="7"/>
        <v>18.165902124584949</v>
      </c>
      <c r="P19" s="5">
        <f t="shared" si="7"/>
        <v>8.0415587212098796</v>
      </c>
    </row>
    <row r="20" spans="6:16" x14ac:dyDescent="0.25">
      <c r="F20" s="2" t="s">
        <v>20</v>
      </c>
      <c r="G20" s="4">
        <f t="shared" ref="G20:P20" si="8">DEVSQ(G6:G12)</f>
        <v>140</v>
      </c>
      <c r="H20" s="4">
        <f t="shared" si="8"/>
        <v>106</v>
      </c>
      <c r="I20" s="4">
        <f>DEVSQ(I6:I12)</f>
        <v>390</v>
      </c>
      <c r="J20" s="4">
        <f t="shared" si="8"/>
        <v>102</v>
      </c>
      <c r="K20" s="4"/>
      <c r="L20" s="4" t="s">
        <v>20</v>
      </c>
      <c r="M20" s="4">
        <f t="shared" si="8"/>
        <v>688</v>
      </c>
      <c r="N20" s="4">
        <f t="shared" si="8"/>
        <v>496</v>
      </c>
      <c r="O20" s="4">
        <f t="shared" si="8"/>
        <v>1980</v>
      </c>
      <c r="P20" s="4">
        <f t="shared" si="8"/>
        <v>388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0.78653805844109947</v>
      </c>
    </row>
    <row r="24" spans="6:16" x14ac:dyDescent="0.25">
      <c r="G24" s="2"/>
    </row>
    <row r="25" spans="6:16" x14ac:dyDescent="0.25">
      <c r="G25" s="2" t="s">
        <v>15</v>
      </c>
      <c r="H25" s="1">
        <v>0.45200000000000001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-3.8920498388448146</v>
      </c>
    </row>
    <row r="30" spans="6:16" x14ac:dyDescent="0.25">
      <c r="G30" s="2"/>
    </row>
    <row r="31" spans="6:16" x14ac:dyDescent="0.25">
      <c r="G31" s="2" t="s">
        <v>15</v>
      </c>
      <c r="H31" s="1">
        <v>3.5999999999999999E-3</v>
      </c>
    </row>
  </sheetData>
  <mergeCells count="4">
    <mergeCell ref="C5:D5"/>
    <mergeCell ref="C2:E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C2" sqref="C2:P4"/>
    </sheetView>
  </sheetViews>
  <sheetFormatPr defaultColWidth="9.140625"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9" t="s">
        <v>39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C4" s="7"/>
      <c r="D4" s="7"/>
      <c r="E4" s="7"/>
      <c r="F4" s="2"/>
      <c r="G4" s="7" t="s">
        <v>37</v>
      </c>
      <c r="H4" s="10" t="s">
        <v>38</v>
      </c>
      <c r="I4" s="11"/>
      <c r="J4" s="2"/>
      <c r="K4" s="2"/>
      <c r="L4" s="12" t="s">
        <v>38</v>
      </c>
      <c r="M4" s="12"/>
      <c r="N4" s="2" t="s">
        <v>37</v>
      </c>
      <c r="O4" s="2"/>
      <c r="P4" s="2"/>
    </row>
    <row r="5" spans="1:16" x14ac:dyDescent="0.25">
      <c r="B5" s="1" t="s">
        <v>23</v>
      </c>
      <c r="C5" s="8" t="s">
        <v>36</v>
      </c>
      <c r="D5" s="8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25</v>
      </c>
      <c r="F6" s="1">
        <v>1</v>
      </c>
      <c r="G6" s="1">
        <v>127</v>
      </c>
      <c r="H6" s="1">
        <v>137</v>
      </c>
      <c r="I6" s="1">
        <f>G6+H6</f>
        <v>264</v>
      </c>
      <c r="J6" s="1">
        <f>G6-H6</f>
        <v>-10</v>
      </c>
      <c r="K6" s="1" t="s">
        <v>29</v>
      </c>
      <c r="L6" s="1">
        <v>1</v>
      </c>
      <c r="M6" s="1">
        <v>120</v>
      </c>
      <c r="N6" s="1">
        <v>117</v>
      </c>
      <c r="O6" s="1">
        <f>M6+N6</f>
        <v>237</v>
      </c>
      <c r="P6" s="1">
        <f>M6-N6</f>
        <v>3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26</v>
      </c>
      <c r="F7" s="1">
        <v>2</v>
      </c>
      <c r="G7" s="1">
        <v>131</v>
      </c>
      <c r="H7" s="1">
        <v>135</v>
      </c>
      <c r="I7" s="1">
        <f t="shared" ref="I7:I9" si="0">G7+H7</f>
        <v>266</v>
      </c>
      <c r="J7" s="1">
        <f t="shared" ref="J7:J9" si="1">G7-H7</f>
        <v>-4</v>
      </c>
      <c r="K7" s="1" t="s">
        <v>30</v>
      </c>
      <c r="L7" s="1">
        <v>2</v>
      </c>
      <c r="M7" s="1">
        <v>146</v>
      </c>
      <c r="N7" s="1">
        <v>135</v>
      </c>
      <c r="O7" s="1">
        <f t="shared" ref="O7:O12" si="2">M7+N7</f>
        <v>281</v>
      </c>
      <c r="P7" s="1">
        <f t="shared" ref="P7:P12" si="3">M7-N7</f>
        <v>11</v>
      </c>
    </row>
    <row r="8" spans="1:16" x14ac:dyDescent="0.25">
      <c r="A8" s="1">
        <f>B8+C8</f>
        <v>11</v>
      </c>
      <c r="B8" s="1">
        <v>4</v>
      </c>
      <c r="C8" s="1">
        <v>7</v>
      </c>
      <c r="E8" s="1" t="s">
        <v>27</v>
      </c>
      <c r="F8" s="1">
        <v>3</v>
      </c>
      <c r="G8" s="1">
        <v>119</v>
      </c>
      <c r="H8" s="1">
        <v>129</v>
      </c>
      <c r="I8" s="1">
        <f t="shared" si="0"/>
        <v>248</v>
      </c>
      <c r="J8" s="1">
        <f t="shared" si="1"/>
        <v>-10</v>
      </c>
      <c r="K8" s="1" t="s">
        <v>31</v>
      </c>
      <c r="L8" s="1">
        <v>3</v>
      </c>
      <c r="M8" s="1">
        <v>137</v>
      </c>
      <c r="N8" s="1">
        <v>134</v>
      </c>
      <c r="O8" s="1">
        <f t="shared" si="2"/>
        <v>271</v>
      </c>
      <c r="P8" s="1">
        <f t="shared" si="3"/>
        <v>3</v>
      </c>
    </row>
    <row r="9" spans="1:16" x14ac:dyDescent="0.25">
      <c r="E9" s="1" t="s">
        <v>28</v>
      </c>
      <c r="F9" s="1">
        <v>4</v>
      </c>
      <c r="G9" s="1">
        <v>123</v>
      </c>
      <c r="H9" s="1">
        <v>134</v>
      </c>
      <c r="I9" s="1">
        <f t="shared" si="0"/>
        <v>257</v>
      </c>
      <c r="J9" s="1">
        <f t="shared" si="1"/>
        <v>-11</v>
      </c>
      <c r="K9" s="1" t="s">
        <v>32</v>
      </c>
      <c r="L9" s="1">
        <v>4</v>
      </c>
      <c r="M9" s="1">
        <v>144</v>
      </c>
      <c r="N9" s="1">
        <v>136</v>
      </c>
      <c r="O9" s="1">
        <f t="shared" si="2"/>
        <v>280</v>
      </c>
      <c r="P9" s="1">
        <f t="shared" si="3"/>
        <v>8</v>
      </c>
    </row>
    <row r="10" spans="1:16" x14ac:dyDescent="0.25">
      <c r="F10" s="1">
        <v>5</v>
      </c>
      <c r="K10" s="1" t="s">
        <v>33</v>
      </c>
      <c r="L10" s="1">
        <v>5</v>
      </c>
      <c r="M10" s="1">
        <v>128</v>
      </c>
      <c r="N10" s="1">
        <v>122</v>
      </c>
      <c r="O10" s="1">
        <f t="shared" si="2"/>
        <v>250</v>
      </c>
      <c r="P10" s="1">
        <f t="shared" si="3"/>
        <v>6</v>
      </c>
    </row>
    <row r="11" spans="1:16" x14ac:dyDescent="0.25">
      <c r="F11" s="1">
        <v>6</v>
      </c>
      <c r="K11" s="1" t="s">
        <v>34</v>
      </c>
      <c r="L11" s="1">
        <v>6</v>
      </c>
      <c r="M11" s="1">
        <v>144</v>
      </c>
      <c r="N11" s="1">
        <v>141</v>
      </c>
      <c r="O11" s="1">
        <f t="shared" si="2"/>
        <v>285</v>
      </c>
      <c r="P11" s="1">
        <f t="shared" si="3"/>
        <v>3</v>
      </c>
    </row>
    <row r="12" spans="1:16" x14ac:dyDescent="0.25">
      <c r="F12" s="1">
        <v>7</v>
      </c>
      <c r="K12" s="1" t="s">
        <v>35</v>
      </c>
      <c r="L12" s="1">
        <v>7</v>
      </c>
      <c r="M12" s="1">
        <v>121</v>
      </c>
      <c r="N12" s="1">
        <v>119</v>
      </c>
      <c r="O12" s="1">
        <f t="shared" si="2"/>
        <v>240</v>
      </c>
      <c r="P12" s="1">
        <f t="shared" si="3"/>
        <v>2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125</v>
      </c>
      <c r="H18" s="4">
        <f t="shared" ref="H18:J18" si="4">AVERAGE(H6:H17)</f>
        <v>133.75</v>
      </c>
      <c r="I18" s="4">
        <f>AVERAGE(I6:I17)</f>
        <v>258.75</v>
      </c>
      <c r="J18" s="4">
        <f t="shared" si="4"/>
        <v>-8.75</v>
      </c>
      <c r="K18" s="4"/>
      <c r="L18" s="4" t="s">
        <v>18</v>
      </c>
      <c r="M18" s="4">
        <f>AVERAGE(M6:M17)</f>
        <v>134.28571428571428</v>
      </c>
      <c r="N18" s="4">
        <f t="shared" ref="N18:P18" si="5">AVERAGE(N6:N17)</f>
        <v>129.14285714285714</v>
      </c>
      <c r="O18" s="4">
        <f t="shared" si="5"/>
        <v>263.42857142857144</v>
      </c>
      <c r="P18" s="4">
        <f t="shared" si="5"/>
        <v>5.1428571428571432</v>
      </c>
    </row>
    <row r="19" spans="6:16" x14ac:dyDescent="0.25">
      <c r="F19" s="1" t="s">
        <v>19</v>
      </c>
      <c r="G19" s="5">
        <f>_xlfn.STDEV.S(G6:G17)</f>
        <v>5.1639777949432224</v>
      </c>
      <c r="H19" s="5">
        <f t="shared" ref="H19:J19" si="6">_xlfn.STDEV.S(H6:H17)</f>
        <v>3.4034296427770228</v>
      </c>
      <c r="I19" s="5">
        <f t="shared" si="6"/>
        <v>8.1394102980498531</v>
      </c>
      <c r="J19" s="5">
        <f t="shared" si="6"/>
        <v>3.2015621187164243</v>
      </c>
      <c r="K19" s="5"/>
      <c r="L19" s="5" t="s">
        <v>19</v>
      </c>
      <c r="M19" s="5">
        <f>_xlfn.STDEV.S(M6:M17)</f>
        <v>11.205865810879075</v>
      </c>
      <c r="N19" s="5">
        <f t="shared" ref="N19:P19" si="7">_xlfn.STDEV.S(N6:N17)</f>
        <v>9.5468768266306423</v>
      </c>
      <c r="O19" s="5">
        <f t="shared" si="7"/>
        <v>20.549591584401725</v>
      </c>
      <c r="P19" s="5">
        <f t="shared" si="7"/>
        <v>3.3380918415851211</v>
      </c>
    </row>
    <row r="20" spans="6:16" x14ac:dyDescent="0.25">
      <c r="F20" s="2" t="s">
        <v>20</v>
      </c>
      <c r="G20" s="4">
        <f t="shared" ref="G20:P20" si="8">DEVSQ(G6:G12)</f>
        <v>80</v>
      </c>
      <c r="H20" s="4">
        <f t="shared" si="8"/>
        <v>34.75</v>
      </c>
      <c r="I20" s="4">
        <f>DEVSQ(I6:I12)</f>
        <v>198.75</v>
      </c>
      <c r="J20" s="4">
        <f t="shared" si="8"/>
        <v>30.75</v>
      </c>
      <c r="K20" s="4"/>
      <c r="L20" s="4" t="s">
        <v>20</v>
      </c>
      <c r="M20" s="4">
        <f t="shared" si="8"/>
        <v>753.42857142857133</v>
      </c>
      <c r="N20" s="4">
        <f t="shared" si="8"/>
        <v>546.85714285714289</v>
      </c>
      <c r="O20" s="4">
        <f t="shared" si="8"/>
        <v>2533.7142857142853</v>
      </c>
      <c r="P20" s="4">
        <f t="shared" si="8"/>
        <v>66.857142857142847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-0.4283906121032095</v>
      </c>
    </row>
    <row r="24" spans="6:16" x14ac:dyDescent="0.25">
      <c r="G24" s="2"/>
    </row>
    <row r="25" spans="6:16" x14ac:dyDescent="0.25">
      <c r="G25" s="2" t="s">
        <v>15</v>
      </c>
      <c r="H25" s="1">
        <v>0.67800000000000005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-6.7306142028903189</v>
      </c>
    </row>
    <row r="30" spans="6:16" x14ac:dyDescent="0.25">
      <c r="G30" s="2"/>
    </row>
    <row r="31" spans="6:16" x14ac:dyDescent="0.25">
      <c r="G31" s="2" t="s">
        <v>15</v>
      </c>
      <c r="H31" s="1">
        <v>8.6000000000000003E-5</v>
      </c>
    </row>
  </sheetData>
  <mergeCells count="4">
    <mergeCell ref="C5:D5"/>
    <mergeCell ref="C2:E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workbookViewId="0">
      <selection activeCell="C2" sqref="C2:P4"/>
    </sheetView>
  </sheetViews>
  <sheetFormatPr defaultColWidth="9.140625"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9" t="s">
        <v>39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C4" s="7"/>
      <c r="D4" s="7"/>
      <c r="E4" s="7"/>
      <c r="F4" s="2"/>
      <c r="G4" s="7" t="s">
        <v>37</v>
      </c>
      <c r="H4" s="10" t="s">
        <v>38</v>
      </c>
      <c r="I4" s="11"/>
      <c r="J4" s="2"/>
      <c r="K4" s="2"/>
      <c r="L4" s="12" t="s">
        <v>38</v>
      </c>
      <c r="M4" s="12"/>
      <c r="N4" s="2" t="s">
        <v>37</v>
      </c>
      <c r="O4" s="2"/>
      <c r="P4" s="2"/>
    </row>
    <row r="5" spans="1:16" x14ac:dyDescent="0.25">
      <c r="B5" s="1" t="s">
        <v>23</v>
      </c>
      <c r="C5" s="8" t="s">
        <v>36</v>
      </c>
      <c r="D5" s="8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25</v>
      </c>
      <c r="F6" s="1">
        <v>1</v>
      </c>
      <c r="G6" s="1">
        <v>138</v>
      </c>
      <c r="H6" s="1">
        <v>148</v>
      </c>
      <c r="I6" s="1">
        <f>G6+H6</f>
        <v>286</v>
      </c>
      <c r="J6" s="1">
        <f>G6-H6</f>
        <v>-10</v>
      </c>
      <c r="K6" s="1" t="s">
        <v>29</v>
      </c>
      <c r="L6" s="1">
        <v>1</v>
      </c>
      <c r="M6" s="1">
        <v>131</v>
      </c>
      <c r="N6" s="1">
        <v>128</v>
      </c>
      <c r="O6" s="1">
        <f>M6+N6</f>
        <v>259</v>
      </c>
      <c r="P6" s="1">
        <f>M6-N6</f>
        <v>3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26</v>
      </c>
      <c r="F7" s="1">
        <v>2</v>
      </c>
      <c r="G7" s="1">
        <v>147</v>
      </c>
      <c r="H7" s="1">
        <v>151</v>
      </c>
      <c r="I7" s="1">
        <f t="shared" ref="I7:I9" si="0">G7+H7</f>
        <v>298</v>
      </c>
      <c r="J7" s="1">
        <f t="shared" ref="J7:J9" si="1">G7-H7</f>
        <v>-4</v>
      </c>
      <c r="K7" s="1" t="s">
        <v>30</v>
      </c>
      <c r="L7" s="1">
        <v>2</v>
      </c>
      <c r="M7" s="1">
        <v>162</v>
      </c>
      <c r="N7" s="1">
        <v>154</v>
      </c>
      <c r="O7" s="1">
        <f t="shared" ref="O7:O12" si="2">M7+N7</f>
        <v>316</v>
      </c>
      <c r="P7" s="1">
        <f t="shared" ref="P7:P12" si="3">M7-N7</f>
        <v>8</v>
      </c>
    </row>
    <row r="8" spans="1:16" x14ac:dyDescent="0.25">
      <c r="A8" s="1">
        <f>B8+C8</f>
        <v>11</v>
      </c>
      <c r="B8" s="1">
        <v>4</v>
      </c>
      <c r="C8" s="1">
        <v>7</v>
      </c>
      <c r="E8" s="1" t="s">
        <v>27</v>
      </c>
      <c r="F8" s="1">
        <v>3</v>
      </c>
      <c r="G8" s="1">
        <v>136</v>
      </c>
      <c r="H8" s="1">
        <v>140</v>
      </c>
      <c r="I8" s="1">
        <f t="shared" si="0"/>
        <v>276</v>
      </c>
      <c r="J8" s="1">
        <f t="shared" si="1"/>
        <v>-4</v>
      </c>
      <c r="K8" s="1" t="s">
        <v>31</v>
      </c>
      <c r="L8" s="1">
        <v>3</v>
      </c>
      <c r="M8" s="1">
        <v>154</v>
      </c>
      <c r="N8" s="1">
        <v>149</v>
      </c>
      <c r="O8" s="1">
        <f t="shared" si="2"/>
        <v>303</v>
      </c>
      <c r="P8" s="1">
        <f t="shared" si="3"/>
        <v>5</v>
      </c>
    </row>
    <row r="9" spans="1:16" x14ac:dyDescent="0.25">
      <c r="E9" s="1" t="s">
        <v>28</v>
      </c>
      <c r="F9" s="1">
        <v>4</v>
      </c>
      <c r="G9" s="1">
        <v>134</v>
      </c>
      <c r="H9" s="1">
        <v>144</v>
      </c>
      <c r="I9" s="1">
        <f t="shared" si="0"/>
        <v>278</v>
      </c>
      <c r="J9" s="1">
        <f t="shared" si="1"/>
        <v>-10</v>
      </c>
      <c r="K9" s="1" t="s">
        <v>32</v>
      </c>
      <c r="L9" s="1">
        <v>4</v>
      </c>
      <c r="M9" s="1">
        <v>163</v>
      </c>
      <c r="N9" s="1">
        <v>149</v>
      </c>
      <c r="O9" s="1">
        <f t="shared" si="2"/>
        <v>312</v>
      </c>
      <c r="P9" s="1">
        <f t="shared" si="3"/>
        <v>14</v>
      </c>
    </row>
    <row r="10" spans="1:16" x14ac:dyDescent="0.25">
      <c r="F10" s="1">
        <v>5</v>
      </c>
      <c r="K10" s="1" t="s">
        <v>33</v>
      </c>
      <c r="L10" s="1">
        <v>5</v>
      </c>
      <c r="M10" s="1">
        <v>144</v>
      </c>
      <c r="N10" s="1">
        <v>134</v>
      </c>
      <c r="O10" s="1">
        <f t="shared" si="2"/>
        <v>278</v>
      </c>
      <c r="P10" s="1">
        <f t="shared" si="3"/>
        <v>10</v>
      </c>
    </row>
    <row r="11" spans="1:16" x14ac:dyDescent="0.25">
      <c r="F11" s="1">
        <v>6</v>
      </c>
      <c r="K11" s="1" t="s">
        <v>34</v>
      </c>
      <c r="L11" s="1">
        <v>6</v>
      </c>
      <c r="M11" s="1">
        <v>161</v>
      </c>
      <c r="N11" s="1">
        <v>160</v>
      </c>
      <c r="O11" s="1">
        <f t="shared" si="2"/>
        <v>321</v>
      </c>
      <c r="P11" s="1">
        <f t="shared" si="3"/>
        <v>1</v>
      </c>
    </row>
    <row r="12" spans="1:16" x14ac:dyDescent="0.25">
      <c r="F12" s="1">
        <v>7</v>
      </c>
      <c r="K12" s="1" t="s">
        <v>35</v>
      </c>
      <c r="L12" s="1">
        <v>7</v>
      </c>
      <c r="M12" s="1">
        <v>140</v>
      </c>
      <c r="N12" s="1">
        <v>134</v>
      </c>
      <c r="O12" s="1">
        <f t="shared" si="2"/>
        <v>274</v>
      </c>
      <c r="P12" s="1">
        <f t="shared" si="3"/>
        <v>6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138.75</v>
      </c>
      <c r="H18" s="4">
        <f t="shared" ref="H18:J18" si="4">AVERAGE(H6:H17)</f>
        <v>145.75</v>
      </c>
      <c r="I18" s="4">
        <f>AVERAGE(I6:I17)</f>
        <v>284.5</v>
      </c>
      <c r="J18" s="4">
        <f t="shared" si="4"/>
        <v>-7</v>
      </c>
      <c r="K18" s="4"/>
      <c r="L18" s="4" t="s">
        <v>18</v>
      </c>
      <c r="M18" s="4">
        <f>AVERAGE(M6:M17)</f>
        <v>150.71428571428572</v>
      </c>
      <c r="N18" s="4">
        <f t="shared" ref="N18:P18" si="5">AVERAGE(N6:N17)</f>
        <v>144</v>
      </c>
      <c r="O18" s="4">
        <f t="shared" si="5"/>
        <v>294.71428571428572</v>
      </c>
      <c r="P18" s="4">
        <f t="shared" si="5"/>
        <v>6.7142857142857144</v>
      </c>
    </row>
    <row r="19" spans="6:16" x14ac:dyDescent="0.25">
      <c r="F19" s="1" t="s">
        <v>19</v>
      </c>
      <c r="G19" s="5">
        <f>_xlfn.STDEV.S(G6:G17)</f>
        <v>5.7373048260195016</v>
      </c>
      <c r="H19" s="5">
        <f t="shared" ref="H19:J19" si="6">_xlfn.STDEV.S(H6:H17)</f>
        <v>4.7871355387816905</v>
      </c>
      <c r="I19" s="5">
        <f t="shared" si="6"/>
        <v>9.983319421247959</v>
      </c>
      <c r="J19" s="5">
        <f t="shared" si="6"/>
        <v>3.4641016151377544</v>
      </c>
      <c r="K19" s="5"/>
      <c r="L19" s="5" t="s">
        <v>19</v>
      </c>
      <c r="M19" s="5">
        <f>_xlfn.STDEV.S(M6:M17)</f>
        <v>12.53946152105804</v>
      </c>
      <c r="N19" s="5">
        <f t="shared" ref="N19:P19" si="7">_xlfn.STDEV.S(N6:N17)</f>
        <v>11.986103064243467</v>
      </c>
      <c r="O19" s="5">
        <f t="shared" si="7"/>
        <v>24.136516496201942</v>
      </c>
      <c r="P19" s="5">
        <f t="shared" si="7"/>
        <v>4.3861253103502689</v>
      </c>
    </row>
    <row r="20" spans="6:16" x14ac:dyDescent="0.25">
      <c r="F20" s="2" t="s">
        <v>20</v>
      </c>
      <c r="G20" s="4">
        <f t="shared" ref="G20:P20" si="8">DEVSQ(G6:G12)</f>
        <v>98.75</v>
      </c>
      <c r="H20" s="4">
        <f t="shared" si="8"/>
        <v>68.75</v>
      </c>
      <c r="I20" s="4">
        <f>DEVSQ(I6:I12)</f>
        <v>299</v>
      </c>
      <c r="J20" s="4">
        <f t="shared" si="8"/>
        <v>36</v>
      </c>
      <c r="K20" s="4"/>
      <c r="L20" s="4" t="s">
        <v>20</v>
      </c>
      <c r="M20" s="4">
        <f t="shared" si="8"/>
        <v>943.42857142857133</v>
      </c>
      <c r="N20" s="4">
        <f t="shared" si="8"/>
        <v>862</v>
      </c>
      <c r="O20" s="4">
        <f t="shared" si="8"/>
        <v>3495.4285714285711</v>
      </c>
      <c r="P20" s="4">
        <f t="shared" si="8"/>
        <v>115.42857142857142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-0.79366775950690205</v>
      </c>
    </row>
    <row r="24" spans="6:16" x14ac:dyDescent="0.25">
      <c r="G24" s="2"/>
    </row>
    <row r="25" spans="6:16" x14ac:dyDescent="0.25">
      <c r="G25" s="2" t="s">
        <v>15</v>
      </c>
      <c r="H25" s="1">
        <v>0.44800000000000001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-5.3342480633517804</v>
      </c>
    </row>
    <row r="30" spans="6:16" x14ac:dyDescent="0.25">
      <c r="G30" s="2"/>
    </row>
    <row r="31" spans="6:16" x14ac:dyDescent="0.25">
      <c r="G31" s="2" t="s">
        <v>15</v>
      </c>
      <c r="H31" s="1">
        <v>4.6999999999999999E-4</v>
      </c>
    </row>
  </sheetData>
  <mergeCells count="4">
    <mergeCell ref="C5:D5"/>
    <mergeCell ref="C2:E2"/>
    <mergeCell ref="H4:I4"/>
    <mergeCell ref="L4:M4"/>
  </mergeCells>
  <hyperlinks>
    <hyperlink ref="I2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abSelected="1" workbookViewId="0">
      <selection activeCell="C2" sqref="C2:P4"/>
    </sheetView>
  </sheetViews>
  <sheetFormatPr defaultColWidth="9.140625" defaultRowHeight="15" x14ac:dyDescent="0.25"/>
  <cols>
    <col min="1" max="6" width="9.140625" style="1"/>
    <col min="7" max="10" width="9.28515625" style="1" bestFit="1" customWidth="1"/>
    <col min="11" max="12" width="9.140625" style="1"/>
    <col min="13" max="14" width="9.28515625" style="1" bestFit="1" customWidth="1"/>
    <col min="15" max="15" width="9.42578125" style="1" bestFit="1" customWidth="1"/>
    <col min="16" max="16" width="9.28515625" style="1" bestFit="1" customWidth="1"/>
    <col min="17" max="16384" width="9.140625" style="1"/>
  </cols>
  <sheetData>
    <row r="2" spans="1:16" x14ac:dyDescent="0.25">
      <c r="C2" s="9" t="s">
        <v>39</v>
      </c>
      <c r="D2" s="8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C3" s="7"/>
      <c r="D3" s="7"/>
      <c r="E3" s="7"/>
      <c r="F3" s="7"/>
      <c r="G3" s="2" t="s">
        <v>5</v>
      </c>
      <c r="H3" s="7"/>
      <c r="I3" s="7"/>
      <c r="J3" s="7"/>
      <c r="K3" s="7"/>
      <c r="L3" s="7"/>
      <c r="M3" s="2" t="s">
        <v>6</v>
      </c>
      <c r="N3" s="7"/>
      <c r="O3" s="7"/>
      <c r="P3" s="7"/>
    </row>
    <row r="4" spans="1:16" x14ac:dyDescent="0.25">
      <c r="C4" s="7"/>
      <c r="D4" s="7"/>
      <c r="E4" s="7"/>
      <c r="F4" s="2"/>
      <c r="G4" s="7" t="s">
        <v>37</v>
      </c>
      <c r="H4" s="10" t="s">
        <v>38</v>
      </c>
      <c r="I4" s="11"/>
      <c r="J4" s="2"/>
      <c r="K4" s="2"/>
      <c r="L4" s="12" t="s">
        <v>38</v>
      </c>
      <c r="M4" s="12"/>
      <c r="N4" s="2" t="s">
        <v>37</v>
      </c>
      <c r="O4" s="2"/>
      <c r="P4" s="2"/>
    </row>
    <row r="5" spans="1:16" x14ac:dyDescent="0.25">
      <c r="B5" s="1" t="s">
        <v>23</v>
      </c>
      <c r="C5" s="8" t="s">
        <v>36</v>
      </c>
      <c r="D5" s="8"/>
      <c r="F5" s="2" t="s">
        <v>8</v>
      </c>
      <c r="G5" s="2" t="s">
        <v>1</v>
      </c>
      <c r="H5" s="2" t="s">
        <v>2</v>
      </c>
      <c r="I5" s="2" t="s">
        <v>3</v>
      </c>
      <c r="J5" s="2" t="s">
        <v>4</v>
      </c>
      <c r="K5" s="2"/>
      <c r="L5" s="2" t="s">
        <v>8</v>
      </c>
      <c r="M5" s="2" t="s">
        <v>0</v>
      </c>
      <c r="N5" s="2" t="s">
        <v>7</v>
      </c>
      <c r="O5" s="2" t="s">
        <v>3</v>
      </c>
      <c r="P5" s="2" t="s">
        <v>4</v>
      </c>
    </row>
    <row r="6" spans="1:16" x14ac:dyDescent="0.25">
      <c r="A6" s="2" t="s">
        <v>8</v>
      </c>
      <c r="B6" s="2" t="s">
        <v>12</v>
      </c>
      <c r="C6" s="2" t="s">
        <v>13</v>
      </c>
      <c r="E6" s="1" t="s">
        <v>25</v>
      </c>
      <c r="F6" s="1">
        <v>1</v>
      </c>
      <c r="G6" s="1">
        <v>158</v>
      </c>
      <c r="H6" s="1">
        <v>163</v>
      </c>
      <c r="I6" s="1">
        <f>G6+H6</f>
        <v>321</v>
      </c>
      <c r="J6" s="1">
        <f>G6-H6</f>
        <v>-5</v>
      </c>
      <c r="K6" s="1" t="s">
        <v>29</v>
      </c>
      <c r="L6" s="1">
        <v>1</v>
      </c>
      <c r="M6" s="1">
        <v>150</v>
      </c>
      <c r="N6" s="1">
        <v>141</v>
      </c>
      <c r="O6" s="1">
        <f>M6+N6</f>
        <v>291</v>
      </c>
      <c r="P6" s="1">
        <f>M6-N6</f>
        <v>9</v>
      </c>
    </row>
    <row r="7" spans="1:16" x14ac:dyDescent="0.25">
      <c r="A7" s="1" t="s">
        <v>11</v>
      </c>
      <c r="B7" s="1" t="s">
        <v>9</v>
      </c>
      <c r="C7" s="1" t="s">
        <v>10</v>
      </c>
      <c r="E7" s="1" t="s">
        <v>26</v>
      </c>
      <c r="F7" s="1">
        <v>2</v>
      </c>
      <c r="G7" s="1">
        <v>174</v>
      </c>
      <c r="H7" s="1">
        <v>179</v>
      </c>
      <c r="I7" s="1">
        <f t="shared" ref="I7:I9" si="0">G7+H7</f>
        <v>353</v>
      </c>
      <c r="J7" s="1">
        <f t="shared" ref="J7:J9" si="1">G7-H7</f>
        <v>-5</v>
      </c>
      <c r="K7" s="1" t="s">
        <v>30</v>
      </c>
      <c r="L7" s="1">
        <v>2</v>
      </c>
      <c r="M7" s="1">
        <v>178</v>
      </c>
      <c r="N7" s="1">
        <v>172</v>
      </c>
      <c r="O7" s="1">
        <f t="shared" ref="O7:O12" si="2">M7+N7</f>
        <v>350</v>
      </c>
      <c r="P7" s="1">
        <f t="shared" ref="P7:P12" si="3">M7-N7</f>
        <v>6</v>
      </c>
    </row>
    <row r="8" spans="1:16" x14ac:dyDescent="0.25">
      <c r="A8" s="1">
        <f>B8+C8</f>
        <v>11</v>
      </c>
      <c r="B8" s="1">
        <v>4</v>
      </c>
      <c r="C8" s="1">
        <v>7</v>
      </c>
      <c r="E8" s="1" t="s">
        <v>27</v>
      </c>
      <c r="F8" s="1">
        <v>3</v>
      </c>
      <c r="G8" s="1">
        <v>151</v>
      </c>
      <c r="H8" s="1">
        <v>158</v>
      </c>
      <c r="I8" s="1">
        <f t="shared" si="0"/>
        <v>309</v>
      </c>
      <c r="J8" s="1">
        <f t="shared" si="1"/>
        <v>-7</v>
      </c>
      <c r="K8" s="1" t="s">
        <v>31</v>
      </c>
      <c r="L8" s="1">
        <v>3</v>
      </c>
      <c r="M8" s="1">
        <v>184</v>
      </c>
      <c r="N8" s="1">
        <v>178</v>
      </c>
      <c r="O8" s="1">
        <f t="shared" si="2"/>
        <v>362</v>
      </c>
      <c r="P8" s="1">
        <f t="shared" si="3"/>
        <v>6</v>
      </c>
    </row>
    <row r="9" spans="1:16" x14ac:dyDescent="0.25">
      <c r="E9" s="1" t="s">
        <v>28</v>
      </c>
      <c r="F9" s="1">
        <v>4</v>
      </c>
      <c r="G9" s="1">
        <v>150</v>
      </c>
      <c r="H9" s="1">
        <v>153</v>
      </c>
      <c r="I9" s="1">
        <f t="shared" si="0"/>
        <v>303</v>
      </c>
      <c r="J9" s="1">
        <f t="shared" si="1"/>
        <v>-3</v>
      </c>
      <c r="K9" s="1" t="s">
        <v>32</v>
      </c>
      <c r="L9" s="1">
        <v>4</v>
      </c>
      <c r="M9" s="1">
        <v>174</v>
      </c>
      <c r="N9" s="1">
        <v>161</v>
      </c>
      <c r="O9" s="1">
        <f t="shared" si="2"/>
        <v>335</v>
      </c>
      <c r="P9" s="1">
        <f t="shared" si="3"/>
        <v>13</v>
      </c>
    </row>
    <row r="10" spans="1:16" x14ac:dyDescent="0.25">
      <c r="F10" s="1">
        <v>5</v>
      </c>
      <c r="K10" s="1" t="s">
        <v>33</v>
      </c>
      <c r="L10" s="1">
        <v>5</v>
      </c>
      <c r="M10" s="1">
        <v>156</v>
      </c>
      <c r="N10" s="1">
        <v>147</v>
      </c>
      <c r="O10" s="1">
        <f t="shared" si="2"/>
        <v>303</v>
      </c>
      <c r="P10" s="1">
        <f t="shared" si="3"/>
        <v>9</v>
      </c>
    </row>
    <row r="11" spans="1:16" x14ac:dyDescent="0.25">
      <c r="F11" s="1">
        <v>6</v>
      </c>
      <c r="K11" s="1" t="s">
        <v>34</v>
      </c>
      <c r="L11" s="1">
        <v>6</v>
      </c>
      <c r="M11" s="1">
        <v>174</v>
      </c>
      <c r="N11" s="1">
        <v>175</v>
      </c>
      <c r="O11" s="1">
        <f t="shared" si="2"/>
        <v>349</v>
      </c>
      <c r="P11" s="1">
        <f t="shared" si="3"/>
        <v>-1</v>
      </c>
    </row>
    <row r="12" spans="1:16" x14ac:dyDescent="0.25">
      <c r="F12" s="1">
        <v>7</v>
      </c>
      <c r="K12" s="1" t="s">
        <v>35</v>
      </c>
      <c r="L12" s="1">
        <v>7</v>
      </c>
      <c r="M12" s="1">
        <v>161</v>
      </c>
      <c r="N12" s="1">
        <v>152</v>
      </c>
      <c r="O12" s="1">
        <f t="shared" si="2"/>
        <v>313</v>
      </c>
      <c r="P12" s="1">
        <f t="shared" si="3"/>
        <v>9</v>
      </c>
    </row>
    <row r="13" spans="1:16" x14ac:dyDescent="0.25">
      <c r="F13" s="1">
        <v>8</v>
      </c>
      <c r="L13" s="1">
        <v>8</v>
      </c>
    </row>
    <row r="14" spans="1:16" x14ac:dyDescent="0.25">
      <c r="F14" s="1">
        <v>9</v>
      </c>
      <c r="L14" s="1">
        <v>9</v>
      </c>
    </row>
    <row r="15" spans="1:16" x14ac:dyDescent="0.25">
      <c r="F15" s="1">
        <v>10</v>
      </c>
      <c r="L15" s="1">
        <v>10</v>
      </c>
    </row>
    <row r="16" spans="1:16" x14ac:dyDescent="0.25">
      <c r="F16" s="1">
        <v>11</v>
      </c>
      <c r="L16" s="1">
        <v>11</v>
      </c>
    </row>
    <row r="17" spans="6:16" x14ac:dyDescent="0.25">
      <c r="F17" s="1">
        <v>12</v>
      </c>
      <c r="L17" s="1">
        <v>12</v>
      </c>
    </row>
    <row r="18" spans="6:16" x14ac:dyDescent="0.25">
      <c r="F18" s="2" t="s">
        <v>18</v>
      </c>
      <c r="G18" s="4">
        <f>AVERAGE(G6:G17)</f>
        <v>158.25</v>
      </c>
      <c r="H18" s="4">
        <f t="shared" ref="H18:J18" si="4">AVERAGE(H6:H17)</f>
        <v>163.25</v>
      </c>
      <c r="I18" s="4">
        <f>AVERAGE(I6:I17)</f>
        <v>321.5</v>
      </c>
      <c r="J18" s="4">
        <f t="shared" si="4"/>
        <v>-5</v>
      </c>
      <c r="K18" s="4"/>
      <c r="L18" s="4" t="s">
        <v>18</v>
      </c>
      <c r="M18" s="4">
        <f>AVERAGE(M6:M17)</f>
        <v>168.14285714285714</v>
      </c>
      <c r="N18" s="4">
        <f t="shared" ref="N18:P18" si="5">AVERAGE(N6:N17)</f>
        <v>160.85714285714286</v>
      </c>
      <c r="O18" s="4">
        <f t="shared" si="5"/>
        <v>329</v>
      </c>
      <c r="P18" s="4">
        <f t="shared" si="5"/>
        <v>7.2857142857142856</v>
      </c>
    </row>
    <row r="19" spans="6:16" x14ac:dyDescent="0.25">
      <c r="F19" s="1" t="s">
        <v>19</v>
      </c>
      <c r="G19" s="5">
        <f>_xlfn.STDEV.S(G6:G17)</f>
        <v>11.086778913041726</v>
      </c>
      <c r="H19" s="5">
        <f t="shared" ref="H19:J19" si="6">_xlfn.STDEV.S(H6:H17)</f>
        <v>11.265729744080792</v>
      </c>
      <c r="I19" s="5">
        <f t="shared" si="6"/>
        <v>22.293496809607955</v>
      </c>
      <c r="J19" s="5">
        <f t="shared" si="6"/>
        <v>1.6329931618554521</v>
      </c>
      <c r="K19" s="5"/>
      <c r="L19" s="5" t="s">
        <v>19</v>
      </c>
      <c r="M19" s="5">
        <f>_xlfn.STDEV.S(M6:M17)</f>
        <v>12.548951768023912</v>
      </c>
      <c r="N19" s="5">
        <f t="shared" ref="N19:P19" si="7">_xlfn.STDEV.S(N6:N17)</f>
        <v>14.622227046846312</v>
      </c>
      <c r="O19" s="5">
        <f t="shared" si="7"/>
        <v>26.901053263146903</v>
      </c>
      <c r="P19" s="5">
        <f t="shared" si="7"/>
        <v>4.3479606604432277</v>
      </c>
    </row>
    <row r="20" spans="6:16" x14ac:dyDescent="0.25">
      <c r="F20" s="2" t="s">
        <v>20</v>
      </c>
      <c r="G20" s="4">
        <f t="shared" ref="G20:P20" si="8">DEVSQ(G6:G12)</f>
        <v>368.75</v>
      </c>
      <c r="H20" s="4">
        <f t="shared" si="8"/>
        <v>380.75</v>
      </c>
      <c r="I20" s="4">
        <f>DEVSQ(I6:I12)</f>
        <v>1491</v>
      </c>
      <c r="J20" s="4">
        <f t="shared" si="8"/>
        <v>8</v>
      </c>
      <c r="K20" s="4"/>
      <c r="L20" s="4" t="s">
        <v>20</v>
      </c>
      <c r="M20" s="4">
        <f t="shared" si="8"/>
        <v>944.85714285714289</v>
      </c>
      <c r="N20" s="4">
        <f t="shared" si="8"/>
        <v>1282.8571428571429</v>
      </c>
      <c r="O20" s="4">
        <f t="shared" si="8"/>
        <v>4342</v>
      </c>
      <c r="P20" s="4">
        <f t="shared" si="8"/>
        <v>113.4285714285714</v>
      </c>
    </row>
    <row r="22" spans="6:16" x14ac:dyDescent="0.25">
      <c r="G22" s="3" t="s">
        <v>16</v>
      </c>
      <c r="H22" s="3"/>
      <c r="I22" s="3"/>
      <c r="J22" s="3"/>
      <c r="K22" s="3"/>
      <c r="L22" s="3"/>
    </row>
    <row r="23" spans="6:16" x14ac:dyDescent="0.25">
      <c r="G23" s="2" t="s">
        <v>14</v>
      </c>
      <c r="H23" s="1">
        <f>(SQRT((B8*C8)/A8)*(I18-O18)/SQRT((I20+O20)/(A8-2)))</f>
        <v>-0.47002310050367879</v>
      </c>
    </row>
    <row r="24" spans="6:16" x14ac:dyDescent="0.25">
      <c r="G24" s="2"/>
    </row>
    <row r="25" spans="6:16" x14ac:dyDescent="0.25">
      <c r="G25" s="2" t="s">
        <v>15</v>
      </c>
      <c r="H25" s="1">
        <v>0.64900000000000002</v>
      </c>
    </row>
    <row r="26" spans="6:16" x14ac:dyDescent="0.25">
      <c r="G26" s="1" t="s">
        <v>22</v>
      </c>
      <c r="I26" s="6" t="s">
        <v>21</v>
      </c>
    </row>
    <row r="28" spans="6:16" x14ac:dyDescent="0.25">
      <c r="G28" s="3" t="s">
        <v>17</v>
      </c>
    </row>
    <row r="29" spans="6:16" x14ac:dyDescent="0.25">
      <c r="G29" s="2" t="s">
        <v>14</v>
      </c>
      <c r="H29" s="1">
        <f>(SQRT((B8*C8)/A8)*(J18-P18)/SQRT((J20+P20)/(A8-2)))</f>
        <v>-5.3363449607485967</v>
      </c>
    </row>
    <row r="30" spans="6:16" x14ac:dyDescent="0.25">
      <c r="G30" s="2"/>
    </row>
    <row r="31" spans="6:16" x14ac:dyDescent="0.25">
      <c r="G31" s="2" t="s">
        <v>15</v>
      </c>
      <c r="H31" s="1">
        <v>4.6999999999999999E-4</v>
      </c>
    </row>
  </sheetData>
  <mergeCells count="4">
    <mergeCell ref="C5:D5"/>
    <mergeCell ref="C2:E2"/>
    <mergeCell ref="H4:I4"/>
    <mergeCell ref="L4:M4"/>
  </mergeCells>
  <hyperlinks>
    <hyperlink ref="I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Avergae heart rate (HR)</vt:lpstr>
      <vt:lpstr>HR fasted</vt:lpstr>
      <vt:lpstr>HR at rest after 3 h</vt:lpstr>
      <vt:lpstr>HR at 75 W workload</vt:lpstr>
      <vt:lpstr>HR at 100 W </vt:lpstr>
      <vt:lpstr>HR at 125 W</vt:lpstr>
      <vt:lpstr>HR at 150 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Elie-Jacques Fares</dc:creator>
  <cp:lastModifiedBy>Rami El Husseini</cp:lastModifiedBy>
  <dcterms:created xsi:type="dcterms:W3CDTF">2020-03-04T09:54:33Z</dcterms:created>
  <dcterms:modified xsi:type="dcterms:W3CDTF">2020-03-10T14:02:18Z</dcterms:modified>
</cp:coreProperties>
</file>